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qarakio\Desktop\"/>
    </mc:Choice>
  </mc:AlternateContent>
  <xr:revisionPtr revIDLastSave="0" documentId="13_ncr:1_{5A29257B-83BC-4752-91E2-EF7AA311FD15}" xr6:coauthVersionLast="36" xr6:coauthVersionMax="36" xr10:uidLastSave="{00000000-0000-0000-0000-000000000000}"/>
  <workbookProtection workbookPassword="AB58" lockStructure="1"/>
  <bookViews>
    <workbookView xWindow="32772" yWindow="32772" windowWidth="23040" windowHeight="10656" xr2:uid="{00000000-000D-0000-FFFF-FFFF00000000}"/>
  </bookViews>
  <sheets>
    <sheet name="Introduction" sheetId="8" r:id="rId1"/>
    <sheet name="I. Monthly Report Statistics" sheetId="1" r:id="rId2"/>
    <sheet name="List" sheetId="4" state="hidden" r:id="rId3"/>
    <sheet name="II. Monthly Report Scheduling" sheetId="7" r:id="rId4"/>
    <sheet name="III. Sust. Scores" sheetId="10" r:id="rId5"/>
    <sheet name="Dashboard" sheetId="6" r:id="rId6"/>
  </sheets>
  <externalReferences>
    <externalReference r:id="rId7"/>
    <externalReference r:id="rId8"/>
  </externalReferences>
  <definedNames>
    <definedName name="Audit_Category" localSheetId="4">[1]Lookups!$G$2:$G$5</definedName>
    <definedName name="Audit_Category">[2]Lookups!#REF!</definedName>
    <definedName name="CEMP_Category" localSheetId="4">[1]Lookups!#REF!</definedName>
    <definedName name="CEMP_Category">[2]Lookups!#REF!</definedName>
    <definedName name="check">[1]Lookups!#REF!</definedName>
    <definedName name="chk">[1]Lookups!#REF!</definedName>
    <definedName name="chking">[1]Lookups!#REF!</definedName>
    <definedName name="complete" localSheetId="4">#REF!</definedName>
    <definedName name="complete">#REF!</definedName>
    <definedName name="Concept_Design_Status" localSheetId="2">List!$C$2:$C$7</definedName>
    <definedName name="EMP_Category" localSheetId="4">[1]Lookups!$A$2:$A$12</definedName>
    <definedName name="EMP_Category">[2]Lookups!#REF!</definedName>
    <definedName name="Incident_Tier" localSheetId="4">[1]Lookups!#REF!</definedName>
    <definedName name="Incident_Tier">[2]Lookups!#REF!</definedName>
    <definedName name="Incident_Type" localSheetId="4">[1]Lookups!#REF!</definedName>
    <definedName name="Incident_Type">[2]Lookups!#REF!</definedName>
    <definedName name="Pos_Neg_Obs" localSheetId="4">[1]Lookups!$F$2:$F$3</definedName>
    <definedName name="Pos_Neg_Obs">#REF!</definedName>
    <definedName name="_xlnm.Print_Area" localSheetId="5">Dashboard!$A$5:$AF$89</definedName>
    <definedName name="_xlnm.Print_Area" localSheetId="1">'I. Monthly Report Statistics'!$B$3:$I$104</definedName>
    <definedName name="_xlnm.Print_Area" localSheetId="3">'II. Monthly Report Scheduling'!$B$3:$I$104</definedName>
    <definedName name="_xlnm.Print_Area" localSheetId="4">'III. Sust. Scores'!$A$1:$F$56</definedName>
    <definedName name="_xlnm.Print_Titles" localSheetId="1">'I. Monthly Report Statistics'!$3:$11</definedName>
    <definedName name="_xlnm.Print_Titles" localSheetId="3">'II. Monthly Report Scheduling'!$3:$9</definedName>
    <definedName name="specific">[2]Lookups!$A$2:$A$28</definedName>
    <definedName name="Specific_Category" localSheetId="4">[1]Lookups!$B$2:$B$26</definedName>
    <definedName name="Specific_Category">#REF!</definedName>
    <definedName name="Status" localSheetId="4">[1]Lookups!$D$2:$D$3</definedName>
    <definedName name="Status">[2]Lookups!$C$2:$C$3</definedName>
    <definedName name="Type_of_Incident" localSheetId="4">[1]Lookups!$E$2:$E$8</definedName>
    <definedName name="Type_of_Incident">[2]Lookups!#REF!</definedName>
    <definedName name="Type_of_Inspection" localSheetId="4">[1]Lookups!$C$2:$C$7</definedName>
    <definedName name="Type_of_Inspectio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 i="7" l="1"/>
  <c r="C3" i="7"/>
  <c r="C5" i="7"/>
  <c r="C6" i="7"/>
  <c r="C7" i="7"/>
  <c r="D49" i="10"/>
  <c r="D44" i="10"/>
  <c r="AD10" i="6" l="1"/>
  <c r="AD27" i="6" l="1"/>
  <c r="AD26" i="6"/>
  <c r="AD25" i="6"/>
  <c r="AD24" i="6"/>
  <c r="AD23" i="6"/>
  <c r="AD22" i="6"/>
  <c r="AD21" i="6"/>
  <c r="AD20" i="6"/>
  <c r="X27" i="6"/>
  <c r="X26" i="6"/>
  <c r="X25" i="6"/>
  <c r="X24" i="6"/>
  <c r="X23" i="6"/>
  <c r="X22" i="6"/>
  <c r="X21" i="6"/>
  <c r="X20" i="6"/>
  <c r="AC27" i="6"/>
  <c r="AB27" i="6"/>
  <c r="AC26" i="6"/>
  <c r="AB26" i="6"/>
  <c r="AC25" i="6"/>
  <c r="AB25" i="6"/>
  <c r="AC24" i="6"/>
  <c r="AB24" i="6"/>
  <c r="AC23" i="6"/>
  <c r="AB23" i="6"/>
  <c r="AC22" i="6"/>
  <c r="AB22" i="6"/>
  <c r="AC21" i="6"/>
  <c r="AB21" i="6"/>
  <c r="AC20" i="6"/>
  <c r="AD52" i="6"/>
  <c r="AD51" i="6"/>
  <c r="AD50" i="6"/>
  <c r="AD49" i="6"/>
  <c r="AD48" i="6"/>
  <c r="AD47" i="6"/>
  <c r="AD45" i="6"/>
  <c r="AD14" i="6"/>
  <c r="AC14" i="6" l="1"/>
  <c r="AB14" i="6"/>
  <c r="AA14" i="6"/>
  <c r="Z14" i="6"/>
  <c r="X45" i="6" l="1"/>
  <c r="I58" i="1" l="1"/>
  <c r="F42" i="10"/>
  <c r="I42" i="10" s="1"/>
  <c r="D14" i="6"/>
  <c r="F51" i="10"/>
  <c r="I51" i="10" s="1"/>
  <c r="W79" i="6"/>
  <c r="AB86" i="6"/>
  <c r="X86" i="6"/>
  <c r="W67" i="6"/>
  <c r="F56" i="10"/>
  <c r="F55" i="10"/>
  <c r="F54" i="10"/>
  <c r="F53" i="10"/>
  <c r="F52" i="10"/>
  <c r="AB85" i="6"/>
  <c r="F49" i="10"/>
  <c r="F48" i="10"/>
  <c r="F44" i="10"/>
  <c r="F43" i="10"/>
  <c r="D9" i="10"/>
  <c r="D12" i="10"/>
  <c r="D15" i="10"/>
  <c r="D23" i="10"/>
  <c r="D27" i="10"/>
  <c r="D28" i="10"/>
  <c r="D35" i="10" s="1"/>
  <c r="D34" i="10"/>
  <c r="D40" i="10"/>
  <c r="D54" i="10"/>
  <c r="F16" i="7"/>
  <c r="AI52" i="6" s="1"/>
  <c r="E16" i="7"/>
  <c r="W55" i="6"/>
  <c r="L77" i="7"/>
  <c r="K77" i="7"/>
  <c r="L76" i="7"/>
  <c r="K76" i="7"/>
  <c r="L75" i="7"/>
  <c r="K75" i="7"/>
  <c r="L74" i="7"/>
  <c r="K74" i="7"/>
  <c r="L73" i="7"/>
  <c r="K73" i="7"/>
  <c r="L72" i="7"/>
  <c r="K72" i="7"/>
  <c r="L71" i="7"/>
  <c r="K71" i="7"/>
  <c r="L70" i="7"/>
  <c r="K70" i="7"/>
  <c r="L69" i="7"/>
  <c r="K69" i="7"/>
  <c r="L68" i="7"/>
  <c r="K68" i="7"/>
  <c r="L67" i="7"/>
  <c r="K67" i="7"/>
  <c r="L66" i="7"/>
  <c r="K66" i="7"/>
  <c r="L65" i="7"/>
  <c r="K65" i="7"/>
  <c r="L64" i="7"/>
  <c r="K64" i="7"/>
  <c r="L63" i="7"/>
  <c r="K63" i="7"/>
  <c r="L62" i="7"/>
  <c r="K62" i="7"/>
  <c r="L61" i="7"/>
  <c r="K61" i="7"/>
  <c r="B78" i="6"/>
  <c r="B65" i="6"/>
  <c r="B46" i="6"/>
  <c r="B20" i="6"/>
  <c r="M17" i="6"/>
  <c r="M11" i="6"/>
  <c r="AE132" i="6"/>
  <c r="G85" i="6"/>
  <c r="G84" i="6"/>
  <c r="I78" i="6"/>
  <c r="G86" i="6"/>
  <c r="E73" i="6"/>
  <c r="I70" i="6" s="1"/>
  <c r="C62" i="6"/>
  <c r="F52" i="1"/>
  <c r="I79" i="1"/>
  <c r="G62" i="6"/>
  <c r="G60" i="6"/>
  <c r="G58" i="6"/>
  <c r="G57" i="6"/>
  <c r="G56" i="6"/>
  <c r="G55" i="6"/>
  <c r="G54" i="6"/>
  <c r="G53" i="6"/>
  <c r="G52" i="6"/>
  <c r="C60" i="6"/>
  <c r="C58" i="6"/>
  <c r="C54" i="6"/>
  <c r="C55" i="6"/>
  <c r="F73" i="6"/>
  <c r="F72" i="6"/>
  <c r="E72" i="6"/>
  <c r="C57" i="6"/>
  <c r="C56" i="6"/>
  <c r="C53" i="6"/>
  <c r="D41" i="6"/>
  <c r="D40" i="6"/>
  <c r="D39" i="6"/>
  <c r="I39" i="7"/>
  <c r="H41" i="6" s="1"/>
  <c r="I16" i="6"/>
  <c r="I15" i="6"/>
  <c r="I17" i="6" s="1"/>
  <c r="I13" i="6"/>
  <c r="I12" i="6"/>
  <c r="I11" i="6"/>
  <c r="G89" i="1"/>
  <c r="C52" i="6"/>
  <c r="AC52" i="6"/>
  <c r="AA52" i="6" s="1"/>
  <c r="AB52" i="6"/>
  <c r="AC51" i="6"/>
  <c r="AA51" i="6" s="1"/>
  <c r="AB51" i="6"/>
  <c r="Z51" i="6" s="1"/>
  <c r="AC50" i="6"/>
  <c r="AB50" i="6"/>
  <c r="AC49" i="6"/>
  <c r="AA49" i="6" s="1"/>
  <c r="AB49" i="6"/>
  <c r="Z49" i="6" s="1"/>
  <c r="AC48" i="6"/>
  <c r="AA48" i="6" s="1"/>
  <c r="AB48" i="6"/>
  <c r="AC47" i="6"/>
  <c r="AB47" i="6"/>
  <c r="Z47" i="6" s="1"/>
  <c r="AC45" i="6"/>
  <c r="AB45" i="6"/>
  <c r="AB38" i="6"/>
  <c r="AB37" i="6"/>
  <c r="AB36" i="6"/>
  <c r="AB35" i="6"/>
  <c r="AB34" i="6"/>
  <c r="AB33" i="6"/>
  <c r="AB32" i="6"/>
  <c r="Z38" i="6"/>
  <c r="Z37" i="6"/>
  <c r="Z36" i="6"/>
  <c r="Z35" i="6"/>
  <c r="AD35" i="6" s="1"/>
  <c r="Z34" i="6"/>
  <c r="Z33" i="6"/>
  <c r="Z32" i="6"/>
  <c r="G49" i="7"/>
  <c r="G50" i="7"/>
  <c r="G53" i="7"/>
  <c r="G54" i="7"/>
  <c r="G52" i="7"/>
  <c r="G51" i="7"/>
  <c r="G48" i="7"/>
  <c r="Y47" i="6"/>
  <c r="Y48" i="6"/>
  <c r="Y49" i="6"/>
  <c r="Y50" i="6"/>
  <c r="Y51" i="6"/>
  <c r="Y52" i="6"/>
  <c r="Y45" i="6"/>
  <c r="I43" i="7"/>
  <c r="I42" i="7"/>
  <c r="I41" i="7"/>
  <c r="I40" i="7"/>
  <c r="I38" i="7"/>
  <c r="I37" i="7"/>
  <c r="H40" i="6" s="1"/>
  <c r="I36" i="7"/>
  <c r="H39" i="6" s="1"/>
  <c r="I31" i="6" s="1"/>
  <c r="AB20" i="6"/>
  <c r="L60" i="7"/>
  <c r="K60" i="7"/>
  <c r="H16" i="7"/>
  <c r="L16" i="7" s="1"/>
  <c r="G16" i="7"/>
  <c r="K16" i="7" s="1"/>
  <c r="I30" i="7"/>
  <c r="I29" i="7"/>
  <c r="I28" i="7"/>
  <c r="I27" i="7"/>
  <c r="I26" i="7"/>
  <c r="I25" i="7"/>
  <c r="I24" i="7"/>
  <c r="B3" i="7"/>
  <c r="A3" i="10"/>
  <c r="B4" i="7"/>
  <c r="B5" i="7"/>
  <c r="B6" i="7"/>
  <c r="B7" i="7"/>
  <c r="B8" i="7"/>
  <c r="C8" i="7"/>
  <c r="B3" i="10"/>
  <c r="B9" i="7"/>
  <c r="K30" i="7"/>
  <c r="AH51" i="6"/>
  <c r="L30" i="7"/>
  <c r="AI51" i="6"/>
  <c r="L29" i="7"/>
  <c r="AI50" i="6"/>
  <c r="K29" i="7"/>
  <c r="AH50" i="6"/>
  <c r="L24" i="7"/>
  <c r="AI45" i="6"/>
  <c r="L25" i="7"/>
  <c r="AI46" i="6"/>
  <c r="K27" i="7"/>
  <c r="AH48" i="6"/>
  <c r="L26" i="7"/>
  <c r="AI47" i="6"/>
  <c r="L27" i="7"/>
  <c r="AI48" i="6"/>
  <c r="K24" i="7"/>
  <c r="AH45" i="6"/>
  <c r="Z45" i="6" s="1"/>
  <c r="K28" i="7"/>
  <c r="AH49" i="6"/>
  <c r="Z50" i="6" s="1"/>
  <c r="K26" i="7"/>
  <c r="AH47" i="6"/>
  <c r="L28" i="7"/>
  <c r="AI49" i="6"/>
  <c r="K25" i="7"/>
  <c r="AH46" i="6"/>
  <c r="AH52" i="6"/>
  <c r="I84" i="1"/>
  <c r="I83" i="1"/>
  <c r="F35" i="6"/>
  <c r="H35" i="6" s="1"/>
  <c r="F34" i="6"/>
  <c r="H34" i="6" s="1"/>
  <c r="F33" i="6"/>
  <c r="H33" i="6" s="1"/>
  <c r="F32" i="6"/>
  <c r="H32" i="6" s="1"/>
  <c r="D12" i="6"/>
  <c r="D13" i="6"/>
  <c r="D15" i="6"/>
  <c r="D16" i="6"/>
  <c r="D11" i="6"/>
  <c r="C11" i="6"/>
  <c r="B6" i="6"/>
  <c r="I80" i="1"/>
  <c r="I81" i="1"/>
  <c r="I88" i="1"/>
  <c r="I85" i="1"/>
  <c r="I78" i="1"/>
  <c r="I82" i="1"/>
  <c r="C9" i="7"/>
  <c r="D4" i="6" s="1"/>
  <c r="B7" i="6"/>
  <c r="AB84" i="6" l="1"/>
  <c r="AD36" i="6"/>
  <c r="AD37" i="6"/>
  <c r="AA50" i="6"/>
  <c r="AA45" i="6"/>
  <c r="AD38" i="6"/>
  <c r="AD32" i="6"/>
  <c r="I14" i="6"/>
  <c r="AD33" i="6"/>
  <c r="AA47" i="6"/>
  <c r="AD34" i="6"/>
  <c r="Z48" i="6"/>
  <c r="Z52" i="6"/>
  <c r="I51" i="6"/>
  <c r="I16" i="7"/>
  <c r="F47" i="10"/>
  <c r="I47" i="10" s="1"/>
  <c r="H71" i="10" s="1"/>
  <c r="I71" i="10" s="1"/>
  <c r="AD79" i="6" s="1"/>
</calcChain>
</file>

<file path=xl/sharedStrings.xml><?xml version="1.0" encoding="utf-8"?>
<sst xmlns="http://schemas.openxmlformats.org/spreadsheetml/2006/main" count="1079" uniqueCount="561">
  <si>
    <t>Activity</t>
  </si>
  <si>
    <t>Text field</t>
  </si>
  <si>
    <t>Actual</t>
  </si>
  <si>
    <t>Notes:  Please fill all green cells in each month and submit the completed spreadsheet for Expo programme-wide reporting.  In Design Stage fill cells marked "D" for construction stage fill those marked "C"</t>
  </si>
  <si>
    <t>KPI</t>
  </si>
  <si>
    <t>Unit/Target</t>
  </si>
  <si>
    <t>ENERGY</t>
  </si>
  <si>
    <t>Reduce Energy Consumption (Design)</t>
  </si>
  <si>
    <t>Notes:</t>
  </si>
  <si>
    <t>Building energy</t>
  </si>
  <si>
    <t>Baseline (ASHRAE 90.1-2013)</t>
  </si>
  <si>
    <t>MWh/year</t>
  </si>
  <si>
    <t xml:space="preserve">Use an energy modeling software (e.g. IES VE, Equest) to simulate baseline and predicted building energy performance as per methology of ASHRAE 90.1 Appendix G and show annual percentage savings.  </t>
  </si>
  <si>
    <t>D</t>
  </si>
  <si>
    <t>Predicted</t>
  </si>
  <si>
    <t xml:space="preserve">Reduction </t>
  </si>
  <si>
    <t>External lighting energy</t>
  </si>
  <si>
    <t>Baseline (IECC 2009, Section 505.6)</t>
  </si>
  <si>
    <t>Calculate external baseline and predicted annual energy use for lighting, exemptions include specialized event-related lighting like lightshows or displays</t>
  </si>
  <si>
    <t>Landscape lighting energy</t>
  </si>
  <si>
    <t>Calculate any landscape and/or pathway lighting baseline and predicted annual energy use</t>
  </si>
  <si>
    <t>Produce Clean Energy (Design)</t>
  </si>
  <si>
    <t>Renewable energy generated on site</t>
  </si>
  <si>
    <t>Predicted enegy generation from onsite renewables</t>
  </si>
  <si>
    <t>This is a site-wide KPI so not mandatory.  However, if the pavilion is providing renewable energy (solar panels, micor wind turbines, etc) please indicate the capacity and offset savings from total consumption</t>
  </si>
  <si>
    <t>Proportion of consumption offset by onsite renewable energy</t>
  </si>
  <si>
    <t>WATER</t>
  </si>
  <si>
    <t>Reduce Water Consumption (Design, Construction and During Event)</t>
  </si>
  <si>
    <t>Building water</t>
  </si>
  <si>
    <t>Baseline (DEWA demand rates)</t>
  </si>
  <si>
    <t>m³/day</t>
  </si>
  <si>
    <t xml:space="preserve">Provide DEWA demand rate as per the Project Plot Sheet, and calculate savings from water-efficient fixtures, etc. </t>
  </si>
  <si>
    <t>Predicted Consumption</t>
  </si>
  <si>
    <t>Smart controls</t>
  </si>
  <si>
    <t>All main meters from DEWA are "smart," ensure any submeters are connected to BMS</t>
  </si>
  <si>
    <t>Irrigation rates</t>
  </si>
  <si>
    <t>Plot landscaping - Area</t>
  </si>
  <si>
    <t>m²</t>
  </si>
  <si>
    <t>Specify drought tolerant native and adaptive species to reduce irrigation water demand</t>
  </si>
  <si>
    <t>- Consumption</t>
  </si>
  <si>
    <t>L/day</t>
  </si>
  <si>
    <t>- Rate</t>
  </si>
  <si>
    <t>Total plot water consumption (design)</t>
  </si>
  <si>
    <t>Overall prediction</t>
  </si>
  <si>
    <t>Total plot water consumption (during construction and event)</t>
  </si>
  <si>
    <t>DEWA potable water consumption</t>
  </si>
  <si>
    <t>m³/month</t>
  </si>
  <si>
    <t>DM TSE water consumption</t>
  </si>
  <si>
    <t>TSE (Treated Sewage Effluent) is provided by DEWA for irrigation</t>
  </si>
  <si>
    <t>Reuse Water (Design)</t>
  </si>
  <si>
    <t>Grey water treated and re-used on site</t>
  </si>
  <si>
    <t xml:space="preserve">Onsite greywater treatment systems can only be used for drip irrigation or dual flush toilets. </t>
  </si>
  <si>
    <t>Condensate captured and reused on site</t>
  </si>
  <si>
    <t>Total volume of water that is reused (ie, has been treated since being created/made potable)</t>
  </si>
  <si>
    <t>Potable water consumption avoided due to re-use of onsite generated grey water/condensate</t>
  </si>
  <si>
    <t>%</t>
  </si>
  <si>
    <t>Recycle/Repurpose Materials</t>
  </si>
  <si>
    <t>Temporary: Total tonnage of material</t>
  </si>
  <si>
    <t>t</t>
  </si>
  <si>
    <t>Estimate of total materials from BOQ</t>
  </si>
  <si>
    <t>Temporary: Tonnage of material designed for take-back/redeployment/recycling</t>
  </si>
  <si>
    <t>Temporary: Percentage of temporary works designed for take-back/ redeployment/recycling</t>
  </si>
  <si>
    <t>Use Sustainable Materials</t>
  </si>
  <si>
    <t>Sustainable Material Guidelines</t>
  </si>
  <si>
    <t>Total mass subject to SMG</t>
  </si>
  <si>
    <t xml:space="preserve">Sustainable Material Guidelines to be provided during construction </t>
  </si>
  <si>
    <t>Total mass of materials compliant with Guidelines</t>
  </si>
  <si>
    <t>Predicted mass compliant</t>
  </si>
  <si>
    <t>WASTE (Construction and During Event)</t>
  </si>
  <si>
    <t>Quantities</t>
  </si>
  <si>
    <t>Waste Quantities</t>
  </si>
  <si>
    <t>Total</t>
  </si>
  <si>
    <t>t/month</t>
  </si>
  <si>
    <t>Use waste logs during construction to demonstrate how much is diverted from landfill</t>
  </si>
  <si>
    <t>Recycled</t>
  </si>
  <si>
    <t>EMISSIONS (Construction and During Event)</t>
  </si>
  <si>
    <t>Site office generator diesel consumption</t>
  </si>
  <si>
    <t>litres/month</t>
  </si>
  <si>
    <t>Site plant fuel consumption</t>
  </si>
  <si>
    <t>Site vehicle fuel consumption</t>
  </si>
  <si>
    <t>Total site fuel consumption</t>
  </si>
  <si>
    <t>Proportion of site fuel use provided by Biodiesel</t>
  </si>
  <si>
    <t>Electricity consumption (during event)</t>
  </si>
  <si>
    <t>KWh/month</t>
  </si>
  <si>
    <t>SITE, BIODIVERSITY, ECOLOGY (Design)</t>
  </si>
  <si>
    <t>Proportion native/adaptive</t>
  </si>
  <si>
    <t>By planted area</t>
  </si>
  <si>
    <t>Minimum Number native/adaptive</t>
  </si>
  <si>
    <t>Number invasive</t>
  </si>
  <si>
    <t>PUBLIC REALM (Design)</t>
  </si>
  <si>
    <t>Proportion shading</t>
  </si>
  <si>
    <t>Pathways</t>
  </si>
  <si>
    <t>Specific if there is no Public Realm design</t>
  </si>
  <si>
    <t>Open spaces</t>
  </si>
  <si>
    <t>Heat Island Reduction strategies implemented</t>
  </si>
  <si>
    <t xml:space="preserve">Heat Island strategies include high SRI roof and paving materials </t>
  </si>
  <si>
    <t>SUSTAINABILTY AWARENESS (Design)</t>
  </si>
  <si>
    <t>Proportion smart metering</t>
  </si>
  <si>
    <t>Energy</t>
  </si>
  <si>
    <t>Ensure meters and submeters are compatible with site-wide BMS system</t>
  </si>
  <si>
    <t>Water</t>
  </si>
  <si>
    <t>Sustainability awareness displays</t>
  </si>
  <si>
    <t>Yes</t>
  </si>
  <si>
    <t>Participant:</t>
  </si>
  <si>
    <t>Reporting Period:</t>
  </si>
  <si>
    <t>Main Contractor:</t>
  </si>
  <si>
    <t>Supervision Consultant:</t>
  </si>
  <si>
    <t>Date:</t>
  </si>
  <si>
    <t>Number Field</t>
  </si>
  <si>
    <t>Metric / Reference</t>
  </si>
  <si>
    <t>Narrative detailing high level summary of environment performance
CEMP/CWMP audits and findings</t>
  </si>
  <si>
    <t>Narrative detailing high level summary of worker welfare performance</t>
  </si>
  <si>
    <r>
      <rPr>
        <b/>
        <sz val="14"/>
        <color indexed="60"/>
        <rFont val="Expo Office"/>
        <family val="3"/>
      </rPr>
      <t xml:space="preserve">Number Field
</t>
    </r>
    <r>
      <rPr>
        <sz val="14"/>
        <color indexed="60"/>
        <rFont val="Expo Office"/>
        <family val="3"/>
      </rPr>
      <t xml:space="preserve">
RED : No tour has been completed
GREEN : 1 or more tours have been completed 
</t>
    </r>
  </si>
  <si>
    <r>
      <rPr>
        <b/>
        <sz val="14"/>
        <color indexed="60"/>
        <rFont val="Expo Office"/>
        <family val="3"/>
      </rPr>
      <t xml:space="preserve">Number Field
</t>
    </r>
    <r>
      <rPr>
        <sz val="14"/>
        <color indexed="60"/>
        <rFont val="Expo Office"/>
        <family val="3"/>
      </rPr>
      <t xml:space="preserve">
RED : #TBT&lt;=1      AMBER : 1 &lt; #TBT &lt; 4 
GREEN : #TBTs &gt;= 4</t>
    </r>
  </si>
  <si>
    <t>Insert text</t>
  </si>
  <si>
    <t>Submitted for Approval</t>
  </si>
  <si>
    <t>Approved</t>
  </si>
  <si>
    <t>Narrative on the project status including information on key stages</t>
  </si>
  <si>
    <t>Not started</t>
  </si>
  <si>
    <t>1.1. Executive Summary</t>
  </si>
  <si>
    <t>1.2. Summary of Health and Safety</t>
  </si>
  <si>
    <t>1.3. Summary of Environment</t>
  </si>
  <si>
    <t>1.4. Summary of Worker Welfare</t>
  </si>
  <si>
    <t>1. Summary Narratives</t>
  </si>
  <si>
    <t>1.5. Summary of Sustainability</t>
  </si>
  <si>
    <t>2. Design Summary</t>
  </si>
  <si>
    <t>Not Applicable</t>
  </si>
  <si>
    <t>3. Construction Summary</t>
  </si>
  <si>
    <t>2.1. Concept Design status</t>
  </si>
  <si>
    <t>2.2. Design change</t>
  </si>
  <si>
    <t>2.3. Final Design Status</t>
  </si>
  <si>
    <t>2.4. Building Permit</t>
  </si>
  <si>
    <t>3.1.1. Plot Possession</t>
  </si>
  <si>
    <t>3.1.2. Lay Down Area</t>
  </si>
  <si>
    <t>3.1.3. Design Changes</t>
  </si>
  <si>
    <t>3.1.4. New Contractor</t>
  </si>
  <si>
    <t>3.1.5. Hoarding Removal</t>
  </si>
  <si>
    <t>3.1. Requests</t>
  </si>
  <si>
    <t>3.2. Permits</t>
  </si>
  <si>
    <t>3.2.1. Enabling Works</t>
  </si>
  <si>
    <t>6. Status NCR</t>
  </si>
  <si>
    <t>Testing and Commissioning</t>
  </si>
  <si>
    <r>
      <rPr>
        <b/>
        <sz val="14"/>
        <color indexed="60"/>
        <rFont val="Expo Office"/>
        <family val="3"/>
      </rPr>
      <t xml:space="preserve">Number Field
</t>
    </r>
    <r>
      <rPr>
        <sz val="14"/>
        <color indexed="60"/>
        <rFont val="Expo Office"/>
        <family val="3"/>
      </rPr>
      <t xml:space="preserve">
RED : #Inspections&lt;=1      AMBER : 1 &lt; #Inspections &lt; 4 
GREEN : #Inspections &gt;= 4</t>
    </r>
  </si>
  <si>
    <r>
      <rPr>
        <b/>
        <sz val="14"/>
        <color indexed="60"/>
        <rFont val="Expo Office"/>
        <family val="3"/>
      </rPr>
      <t xml:space="preserve">Number Field
</t>
    </r>
    <r>
      <rPr>
        <sz val="14"/>
        <color indexed="60"/>
        <rFont val="Expo Office"/>
        <family val="3"/>
      </rPr>
      <t xml:space="preserve">
RED : 0 focus audits have been completed
GREEN : 1 or more focus audits have been completed</t>
    </r>
  </si>
  <si>
    <t>Red-Amber-Green Status</t>
  </si>
  <si>
    <t>Drop down</t>
  </si>
  <si>
    <t>Number field</t>
  </si>
  <si>
    <t xml:space="preserve">Insert number </t>
  </si>
  <si>
    <t>Waiting for Approval</t>
  </si>
  <si>
    <t>Input the number of approved plot possession requests</t>
  </si>
  <si>
    <t>Input the number of plot possession requests awaiting approval</t>
  </si>
  <si>
    <t>Input the number of approved Lay Down Area requests</t>
  </si>
  <si>
    <t>Input the number of  Lay Down Area requests awaiting approval</t>
  </si>
  <si>
    <t>Input the number of approved Design Changes requests</t>
  </si>
  <si>
    <t>Input the number of Design Changes requests awaiting approval</t>
  </si>
  <si>
    <r>
      <rPr>
        <b/>
        <sz val="14"/>
        <color indexed="60"/>
        <rFont val="Expo Office"/>
        <family val="3"/>
      </rPr>
      <t xml:space="preserve">Percentage %
</t>
    </r>
    <r>
      <rPr>
        <sz val="14"/>
        <color indexed="60"/>
        <rFont val="Expo Office"/>
        <family val="3"/>
      </rPr>
      <t xml:space="preserve">
RED % of overdue actions &gt; 20%
AMBER 10 &lt; % of overdue actions &lt;=20%
GREEN % of overdue actions &lt;=10%</t>
    </r>
  </si>
  <si>
    <r>
      <rPr>
        <b/>
        <sz val="14"/>
        <color indexed="60"/>
        <rFont val="Expo Office"/>
        <family val="3"/>
      </rPr>
      <t xml:space="preserve">Number Field
</t>
    </r>
    <r>
      <rPr>
        <sz val="14"/>
        <color indexed="60"/>
        <rFont val="Expo Office"/>
        <family val="3"/>
      </rPr>
      <t xml:space="preserve">
RED : No awards have been given
GREEN : 1 or more award have been given</t>
    </r>
  </si>
  <si>
    <r>
      <rPr>
        <b/>
        <sz val="14"/>
        <color indexed="60"/>
        <rFont val="Expo Office"/>
        <family val="3"/>
      </rPr>
      <t xml:space="preserve">Number Field
</t>
    </r>
    <r>
      <rPr>
        <sz val="14"/>
        <color indexed="60"/>
        <rFont val="Expo Office"/>
        <family val="3"/>
      </rPr>
      <t xml:space="preserve">
RED : #IMeetings&lt;=1      AMBER : 1 &lt; #Meetings &lt; 4 
GREEN : #Meetings &gt;= 4</t>
    </r>
  </si>
  <si>
    <t>Number</t>
  </si>
  <si>
    <t>Date</t>
  </si>
  <si>
    <t>The date at which the Main Contractor has committed to close-out all current Open Serious Non-Compliance.</t>
  </si>
  <si>
    <t>The number of current open serious non-compliances with the Main Contractor Direct Workforce (i.e. excludes subcontractor non-compliances), with or without action plans, and not yet due for close-out.</t>
  </si>
  <si>
    <t>The number of current open serious non-compliances with the Main Contractor Direct Workforce (i.e. excludes subcontractor non-compliances), with or without action plans, and overdue for close-out.</t>
  </si>
  <si>
    <t>The number of Main Contractor serious non-compliances Closed in the reporting period.</t>
  </si>
  <si>
    <t>The number of Main Contractor serious non-compliances discovered in the reporting period.</t>
  </si>
  <si>
    <t>Serious WW Incidents (as defined within the Expo Worker Welfare Standards, Section 3.13 b) reported within the period.</t>
  </si>
  <si>
    <t>The number of times within the reporting period that the Supervision Consultant has reviewed all entries on the Main Contractors WWW issue Log.</t>
  </si>
  <si>
    <t>The number of Compliance Audits (CA) checklists conducted and fully completed by the Main Contractor on itself.</t>
  </si>
  <si>
    <t>The number of newly appointed subcontractors in the period (i.e. Contract Awards).</t>
  </si>
  <si>
    <t>Total Number of Blue collar Workforce 'newly recruited' within the workforce numbers quoted above (Main Contractor plus all levels of subcontractors).</t>
  </si>
  <si>
    <t>The number of Prequalification Assessments (PQA) and/or Compliance Audits (CA) checklists conducted and fully completed by the Supervision Consultant.</t>
  </si>
  <si>
    <t>The number of Prequalification Assessments (PQA) and/or Compliance Audits (CA) checklists conducted and fully completed by the Main Contractor on its subcontractors.</t>
  </si>
  <si>
    <t>Number (one decimal place e.g. 1.5)</t>
  </si>
  <si>
    <t>Express the FTE value of Supervision Staff (or sub-consultants) assigned to conduct worker welfare monitoring and auditing of the Main Contractor(s).</t>
  </si>
  <si>
    <t>8. Incident Performance</t>
  </si>
  <si>
    <t>7. Project Statistics</t>
  </si>
  <si>
    <t>Input the number of approved requests</t>
  </si>
  <si>
    <t>Input the number of requests awaiting approval</t>
  </si>
  <si>
    <t>3.2.4. Building completion certificate</t>
  </si>
  <si>
    <t>3.2.2. Building Permit</t>
  </si>
  <si>
    <t>3.2.3. Inspections</t>
  </si>
  <si>
    <t>8.1. Serious Injuries - Fatalities</t>
  </si>
  <si>
    <t>8.2. Serious Injuries - Lost Time Injuries</t>
  </si>
  <si>
    <t>8.3. Serious Injuries - Major Injuries</t>
  </si>
  <si>
    <t>8.4. Minor Injuries - First Aid Case</t>
  </si>
  <si>
    <t>8.5. Minor Injuries - Restricted Work Case</t>
  </si>
  <si>
    <t>8.6. Minor Injuries - Medical Treatment Case</t>
  </si>
  <si>
    <t>8.7. Near Miss (Minor)</t>
  </si>
  <si>
    <t>8.8. Near Miss (Serious)</t>
  </si>
  <si>
    <t>8.9. Property Damage (Minor)</t>
  </si>
  <si>
    <t>8.10. Property Damage (Serious)</t>
  </si>
  <si>
    <t>8.11. Fire (Minor)</t>
  </si>
  <si>
    <t>8.12. Fire (Serious)</t>
  </si>
  <si>
    <t>8.13. RTA (Minor)</t>
  </si>
  <si>
    <t>8.14. RTA (Serious)</t>
  </si>
  <si>
    <t>8.15. Occupational Health (Minor)</t>
  </si>
  <si>
    <t>8.16. Occupational Health (Serious)</t>
  </si>
  <si>
    <t>8.17. Security (Minor)</t>
  </si>
  <si>
    <t>8.18. Security (Serious)</t>
  </si>
  <si>
    <t>8.19. Environment (Minor)</t>
  </si>
  <si>
    <t>8.20. Environment (Serious)</t>
  </si>
  <si>
    <t>9. HSE Leadership Tour</t>
  </si>
  <si>
    <t>9. Leadership</t>
  </si>
  <si>
    <t>10. Communication</t>
  </si>
  <si>
    <t>11. HSE Toolbox Talks</t>
  </si>
  <si>
    <t>11. Competency</t>
  </si>
  <si>
    <t xml:space="preserve">12.1. HSE Meeting </t>
  </si>
  <si>
    <t>12. Engagement</t>
  </si>
  <si>
    <t>13. Reward &amp; Recognition</t>
  </si>
  <si>
    <t xml:space="preserve">13. HSE Award – Team / Individual </t>
  </si>
  <si>
    <t>12.2. HSE Observations</t>
  </si>
  <si>
    <t xml:space="preserve">14.1. Weekly HSE Inspection </t>
  </si>
  <si>
    <t>14. Continual Improvement</t>
  </si>
  <si>
    <t xml:space="preserve">14.2. Consultant HSE Focus Audit </t>
  </si>
  <si>
    <t xml:space="preserve">14.3. Consultant Health &amp; Safety Systems Audit </t>
  </si>
  <si>
    <t xml:space="preserve">14.4. Consultant Environment Audit </t>
  </si>
  <si>
    <t>15. Worker Welfare</t>
  </si>
  <si>
    <t>DD-MM-YY</t>
  </si>
  <si>
    <t>Open NCRS</t>
  </si>
  <si>
    <t>Closed NCRS</t>
  </si>
  <si>
    <t>5.1. Design Interfaces</t>
  </si>
  <si>
    <t>5.2. Construction Interfaces</t>
  </si>
  <si>
    <t>Raised NCRS</t>
  </si>
  <si>
    <t>10. Activity Briefing</t>
  </si>
  <si>
    <t>Number of Attendees</t>
  </si>
  <si>
    <r>
      <rPr>
        <b/>
        <sz val="14"/>
        <color indexed="8"/>
        <rFont val="Expo Office"/>
        <family val="3"/>
      </rPr>
      <t>Percentage %</t>
    </r>
    <r>
      <rPr>
        <sz val="14"/>
        <color indexed="8"/>
        <rFont val="Expo Office"/>
        <family val="3"/>
      </rPr>
      <t xml:space="preserve">
RED % Observations &lt; 50% of total number of personnel
AMBER 50% &lt; % Observation &lt;100%
GREEN % of observations &gt;=100%</t>
    </r>
  </si>
  <si>
    <t xml:space="preserve">
14.5. Total number % of findings overdue </t>
  </si>
  <si>
    <t>15.1.1. Open Serious Non-Compliances (Not Overdue)</t>
  </si>
  <si>
    <t>15.1.2. Overdue Serious Non-Compliances</t>
  </si>
  <si>
    <t>15.9. WW Audits conducted by Contractor</t>
  </si>
  <si>
    <t>15.1. Total Serious Non-Compliances</t>
  </si>
  <si>
    <t>15.2. Target Date to Close-Out all Open Serious Non-Compliances</t>
  </si>
  <si>
    <t>15.3. Closed Serious Non-Compliances in period</t>
  </si>
  <si>
    <t>15.4. New Serious Non-Compliances in period</t>
  </si>
  <si>
    <t>15.5. Number of Serious WW Incidents reported in period</t>
  </si>
  <si>
    <t>15.6. WW Audits conducted by Supervision Consultant</t>
  </si>
  <si>
    <t>15.7. WW Issue Log Reviews conducted by Supervision Consultant</t>
  </si>
  <si>
    <t>15.8. Number of Supervision Consultant's Full Time Equivalents (FTE) assigned to Worker Welfare</t>
  </si>
  <si>
    <t>15.10. WW Audits conducted on subcontractors/manpower providers</t>
  </si>
  <si>
    <t>15.11. New subcontractors appointed this period</t>
  </si>
  <si>
    <t>Plot reference:</t>
  </si>
  <si>
    <t>3.2.5. Fitness Operational Certificate</t>
  </si>
  <si>
    <t>Input key open issues that requires escalation to Expo2020 Organiser</t>
  </si>
  <si>
    <t>Input key design interfaces with Expo2020 Organiser</t>
  </si>
  <si>
    <t>Input key construction interfaces with Expo2020 Organiser</t>
  </si>
  <si>
    <t xml:space="preserve"> Design Status</t>
  </si>
  <si>
    <t>In Progress</t>
  </si>
  <si>
    <t>Project Overall Progress</t>
  </si>
  <si>
    <t>Issues:</t>
  </si>
  <si>
    <t>Cumulative</t>
  </si>
  <si>
    <t>Variance</t>
  </si>
  <si>
    <t xml:space="preserve">Planned </t>
  </si>
  <si>
    <t>Delays:</t>
  </si>
  <si>
    <t>Overall Progress</t>
  </si>
  <si>
    <t>Closed</t>
  </si>
  <si>
    <t>Opened (&lt;4 days)</t>
  </si>
  <si>
    <r>
      <t>Opened (</t>
    </r>
    <r>
      <rPr>
        <sz val="10"/>
        <color indexed="8"/>
        <rFont val="Calibri"/>
        <family val="2"/>
      </rPr>
      <t>≥</t>
    </r>
    <r>
      <rPr>
        <sz val="8"/>
        <color indexed="8"/>
        <rFont val="Calibri"/>
        <family val="2"/>
      </rPr>
      <t>4 days)</t>
    </r>
  </si>
  <si>
    <t>NCR</t>
  </si>
  <si>
    <t>Stage / Area</t>
  </si>
  <si>
    <t>Planned %</t>
  </si>
  <si>
    <t>Actual %</t>
  </si>
  <si>
    <t>Authority</t>
  </si>
  <si>
    <t>Planned</t>
  </si>
  <si>
    <t xml:space="preserve">Planned Date
</t>
  </si>
  <si>
    <t>Milestone</t>
  </si>
  <si>
    <t>Milestone date</t>
  </si>
  <si>
    <t>Forecast / Actual</t>
  </si>
  <si>
    <t>Overall Planned %</t>
  </si>
  <si>
    <t>Overall Actual %</t>
  </si>
  <si>
    <t>Project Manager (PMC):</t>
  </si>
  <si>
    <t>Participant Monthly Dashboard</t>
  </si>
  <si>
    <t>Design and Permitting Status</t>
  </si>
  <si>
    <t>Design</t>
  </si>
  <si>
    <t>Concept Design status</t>
  </si>
  <si>
    <t>Design change</t>
  </si>
  <si>
    <t>Final Design Status</t>
  </si>
  <si>
    <t>Building Permit</t>
  </si>
  <si>
    <t>Participant Start date at site:</t>
  </si>
  <si>
    <t>Fact Sheet</t>
  </si>
  <si>
    <t>4.1 Key issues related to the Organiser and third parties</t>
  </si>
  <si>
    <t>4.2 Actions needed</t>
  </si>
  <si>
    <t>4.1 Key Issues</t>
  </si>
  <si>
    <t>4.2 Actions</t>
  </si>
  <si>
    <t xml:space="preserve">Operation Fitness Certificate as per baseline: </t>
  </si>
  <si>
    <t xml:space="preserve">Operation Fitness Certificate as per latest update:  </t>
  </si>
  <si>
    <t>This month</t>
  </si>
  <si>
    <t xml:space="preserve">Achieved Activities this month </t>
  </si>
  <si>
    <t>Construction Progress by WBS</t>
  </si>
  <si>
    <t>Concept Design Approval</t>
  </si>
  <si>
    <t>Final Design Approval</t>
  </si>
  <si>
    <t>Shell and Core Completion (building weather tight)</t>
  </si>
  <si>
    <t>Readiness for Authorities Inspection</t>
  </si>
  <si>
    <t>Building Completion Certificate</t>
  </si>
  <si>
    <t>Operation Fitness Certificate</t>
  </si>
  <si>
    <t>Planned Activities for next month</t>
  </si>
  <si>
    <t>Raised</t>
  </si>
  <si>
    <t>Worker Welfare</t>
  </si>
  <si>
    <t>Key Issues</t>
  </si>
  <si>
    <t>Actions :</t>
  </si>
  <si>
    <t>Sub-Structure Works</t>
  </si>
  <si>
    <t>Super-Structure Works</t>
  </si>
  <si>
    <t>Façade</t>
  </si>
  <si>
    <t>Finishes and MEP</t>
  </si>
  <si>
    <t>External works</t>
  </si>
  <si>
    <t>Milestones Updates</t>
  </si>
  <si>
    <t>Non Conformance Statistics</t>
  </si>
  <si>
    <t>Final Inspection Submission Status</t>
  </si>
  <si>
    <t>Security Industry Regulatory Agency (SIRA)</t>
  </si>
  <si>
    <t>Dubai Municipality (DM)</t>
  </si>
  <si>
    <t>Etisalat</t>
  </si>
  <si>
    <t>Dubai Civil Defense (DCD)</t>
  </si>
  <si>
    <t>Dubai Electricity and Water Authority (DEWA) - Water</t>
  </si>
  <si>
    <t>Dubai South (DS)</t>
  </si>
  <si>
    <t>Dubai Electricity and Water Authority (DEWA) - Electricity</t>
  </si>
  <si>
    <t xml:space="preserve">Forecast / Actual
</t>
  </si>
  <si>
    <t>Current</t>
  </si>
  <si>
    <t>Fatalities</t>
  </si>
  <si>
    <t xml:space="preserve">                           Current</t>
  </si>
  <si>
    <t>Work Hours</t>
  </si>
  <si>
    <t>Weight</t>
  </si>
  <si>
    <t>Description</t>
  </si>
  <si>
    <t>Major Injuries</t>
  </si>
  <si>
    <t>Over 3 Day Injuries</t>
  </si>
  <si>
    <t>Restricted Work Cases</t>
  </si>
  <si>
    <t>Medical Treatment Injuries</t>
  </si>
  <si>
    <t>First Aid Injuries</t>
  </si>
  <si>
    <t>Near Miss &amp; Non-injury incidents</t>
  </si>
  <si>
    <t>Participant Observations</t>
  </si>
  <si>
    <t>Previous month</t>
  </si>
  <si>
    <t>Main Major Milestones</t>
  </si>
  <si>
    <t>Month</t>
  </si>
  <si>
    <t>Construction WBS</t>
  </si>
  <si>
    <t>Please fill in</t>
  </si>
  <si>
    <r>
      <t>Weight</t>
    </r>
    <r>
      <rPr>
        <sz val="14"/>
        <color indexed="9"/>
        <rFont val="Arial"/>
        <family val="2"/>
      </rPr>
      <t>●</t>
    </r>
  </si>
  <si>
    <t>2. Construction Progress by WBS</t>
  </si>
  <si>
    <t>3. Milestones Update</t>
  </si>
  <si>
    <r>
      <t>Actual</t>
    </r>
    <r>
      <rPr>
        <sz val="14"/>
        <color indexed="9"/>
        <rFont val="Arial"/>
        <family val="2"/>
      </rPr>
      <t>●</t>
    </r>
  </si>
  <si>
    <r>
      <t xml:space="preserve">This Month </t>
    </r>
    <r>
      <rPr>
        <sz val="14"/>
        <color indexed="9"/>
        <rFont val="Arial"/>
        <family val="2"/>
      </rPr>
      <t>●</t>
    </r>
  </si>
  <si>
    <r>
      <t>Manpower Histogram</t>
    </r>
    <r>
      <rPr>
        <sz val="14"/>
        <color indexed="9"/>
        <rFont val="Arial"/>
        <family val="2"/>
      </rPr>
      <t>●</t>
    </r>
  </si>
  <si>
    <t>Executive Narrative Summary</t>
  </si>
  <si>
    <t>Participant Monthly Report</t>
  </si>
  <si>
    <t>I</t>
  </si>
  <si>
    <t>II</t>
  </si>
  <si>
    <t>III</t>
  </si>
  <si>
    <t>IV</t>
  </si>
  <si>
    <t>Monthly Report Statistics</t>
  </si>
  <si>
    <t>Monthly Report Scheduling</t>
  </si>
  <si>
    <t>Sustainability Score aggregator</t>
  </si>
  <si>
    <t>This form contain the following sections:</t>
  </si>
  <si>
    <t>V</t>
  </si>
  <si>
    <t>SR</t>
  </si>
  <si>
    <t>Section/SR</t>
  </si>
  <si>
    <t>Worksheet name</t>
  </si>
  <si>
    <t>Please follow the submittal instructions on the document</t>
  </si>
  <si>
    <t>VI</t>
  </si>
  <si>
    <t>Dashboard Report</t>
  </si>
  <si>
    <t>VII</t>
  </si>
  <si>
    <t>Obtaining Plot Possession and Mobilising to site</t>
  </si>
  <si>
    <t>01 - Mobilization</t>
  </si>
  <si>
    <t>02 - Sub-Structure Works</t>
  </si>
  <si>
    <t>03 - Super-Structure Works</t>
  </si>
  <si>
    <t>04 - Shell and Core Completion</t>
  </si>
  <si>
    <t xml:space="preserve">05 - Façade </t>
  </si>
  <si>
    <t>06 - Finishes and MEP</t>
  </si>
  <si>
    <t>07 - External works</t>
  </si>
  <si>
    <t>08- Testing and Commissioning</t>
  </si>
  <si>
    <t>09 - Authorities Inspection</t>
  </si>
  <si>
    <t>11 - Operation Fitness Certificate</t>
  </si>
  <si>
    <t>10 - Building Completion Certificate</t>
  </si>
  <si>
    <t>II. Monthly Report  Scheduling (This summary must be supported with an updated P6 resource loaded schedule)</t>
  </si>
  <si>
    <t>Variance from Baseline</t>
  </si>
  <si>
    <t>Obtaining Building Permit</t>
  </si>
  <si>
    <t>Input the actions needed to resolve the issues</t>
  </si>
  <si>
    <t>Automatically calculated</t>
  </si>
  <si>
    <t>H&amp;S RAG</t>
  </si>
  <si>
    <t>Env. RAG</t>
  </si>
  <si>
    <t>WW RAG</t>
  </si>
  <si>
    <t>Design progress RAG</t>
  </si>
  <si>
    <t>Construction Progress RAG</t>
  </si>
  <si>
    <t xml:space="preserve">Health Safety and Environment </t>
  </si>
  <si>
    <t>I. Health and Safety:</t>
  </si>
  <si>
    <t>II. Environment</t>
  </si>
  <si>
    <t>Participant Progress Charts</t>
  </si>
  <si>
    <t>3.3.1 Construction Narrative</t>
  </si>
  <si>
    <t>This month achieved activities</t>
  </si>
  <si>
    <t>Next month planned activities</t>
  </si>
  <si>
    <t>Narrative detailing high level summary of construction activities achieved during the reporting period and planned for the next one. Please make sure to include - with specific dates - major events which need coordination.</t>
  </si>
  <si>
    <t>Narrative detailing high level summary of health and safety performance including incident performance, trends, KPI performance, actions required, best practice and lessons learned</t>
  </si>
  <si>
    <t>7.1.1. Average White Collar Day Shift</t>
  </si>
  <si>
    <t>7.1.2. Average White Collar Night Shift</t>
  </si>
  <si>
    <t>7.1.3. Average Blue Collar Day Shift</t>
  </si>
  <si>
    <t>7.1.4. Average Blue Collar Night Shift</t>
  </si>
  <si>
    <r>
      <t xml:space="preserve">Number Field
</t>
    </r>
    <r>
      <rPr>
        <sz val="14"/>
        <color indexed="60"/>
        <rFont val="Expo Office"/>
        <family val="3"/>
      </rPr>
      <t>RED #Attendees &lt; ((average of blue collar workers (dayshift + nightshift)/Average number of personnel on-site during the reporting period)*total number of work hours during the reporting period)/11
GREEN #Attendees &lt; ((average of blue collar workers (dayshift + nightshift)/Average number of personnel on-site during the reporting period)*total number of work hours during the reporting period)/11</t>
    </r>
  </si>
  <si>
    <t>4. Final Inspections Approval Status</t>
  </si>
  <si>
    <t>Current stage (please select from drop down list) :</t>
  </si>
  <si>
    <t>7.2. Total Number of Work Hours (During the Reporting Period / and Cumulative to date)</t>
  </si>
  <si>
    <t>The total number of hours worked by any person on-site on the project in the reporting period/and cumulative throughout the project life from the work commencement of the first contractor on site</t>
  </si>
  <si>
    <r>
      <rPr>
        <b/>
        <sz val="14"/>
        <color indexed="60"/>
        <rFont val="Expo Office"/>
        <family val="3"/>
      </rPr>
      <t>Total Number of Fatalities in the reporting period / cumulative to date</t>
    </r>
    <r>
      <rPr>
        <sz val="14"/>
        <color indexed="60"/>
        <rFont val="Expo Office"/>
        <family val="3"/>
      </rPr>
      <t xml:space="preserve">
Fatality = death of any person</t>
    </r>
  </si>
  <si>
    <r>
      <t>Total Number of Lost Time Injuries in the reporting period / cumulative to date</t>
    </r>
    <r>
      <rPr>
        <sz val="14"/>
        <color indexed="60"/>
        <rFont val="Expo Office"/>
        <family val="3"/>
      </rPr>
      <t xml:space="preserve">
An injury arising out of, or in connection with work, which leads to an employee absence from work for more than three days in addition to the day of injury (LTI)</t>
    </r>
  </si>
  <si>
    <r>
      <t xml:space="preserve">Total Number of Major Injuries  in the reporting period / cumulative to date
- </t>
    </r>
    <r>
      <rPr>
        <sz val="14"/>
        <color indexed="60"/>
        <rFont val="Expo Office"/>
        <family val="3"/>
      </rPr>
      <t>Broken bones excluding fingers/toes and including fracture of the skull, spine, pelvis or any bone in the wrist, arm, leg or ankle
- Amputation of a hand, arm, foot, finger, thumb or any body organ
- Unconsciousness resulting from electric shock, heat stroke, lack of oxygen, etc.
- Second or third degree burns because of any reason
- Any other injury which results in the admission of an injured employee to hospital for more than 24 hours for medical treatment</t>
    </r>
  </si>
  <si>
    <r>
      <t xml:space="preserve">Total Number of First Aid Cases  in the reporting period / cumulative to date
</t>
    </r>
    <r>
      <rPr>
        <sz val="14"/>
        <color indexed="60"/>
        <rFont val="Expo Office"/>
        <family val="3"/>
      </rPr>
      <t>- Cleaning, flushing or soaking wounds on the surface of the skin
- Using wound coverings such as bandages, Band-Aids™, gauze pads, etc.; or using butterfly bandages or Steri-Strips
- Use of non-rigid means of support e.g. bandages, wraps, non-rigid back belts
- Using hot or cold therapy or massages
- Drinking fluids for relief of heat stress
- Using a non-prescription medication at nonprescription strength
- Administering tetanus immunizations
- Using temporary immobilization devices while transporting an accident victim (e.g., splints, slings, neck collars, back boards, etc.)
- Drilling of a fingernail or toenail to relieve pressure, or draining fluid from a blister
- Using eye patches
- Removing foreign bodies from the eye using only irrigation or a cotton swab
- Removing splinters or foreign material from areas other than the eye by irrigation, tweezers, cotton swabs or other simple means
- Using finger guards</t>
    </r>
  </si>
  <si>
    <r>
      <rPr>
        <b/>
        <sz val="14"/>
        <color indexed="60"/>
        <rFont val="Expo Office"/>
        <family val="3"/>
      </rPr>
      <t>Total Number of Restricted Work Cases in the reporting period / cumulative to date</t>
    </r>
    <r>
      <rPr>
        <sz val="14"/>
        <color indexed="60"/>
        <rFont val="Expo Office"/>
        <family val="3"/>
      </rPr>
      <t xml:space="preserve">
The employer or a licensed health care professional keeps an employee from performing one or more of the routine functions of his or her job, or from working the full workday that he or she would have otherwise been scheduled to work</t>
    </r>
  </si>
  <si>
    <r>
      <rPr>
        <b/>
        <sz val="14"/>
        <color indexed="60"/>
        <rFont val="Expo Office"/>
        <family val="3"/>
      </rPr>
      <t>Total Number of Medical Treatment Case in the reporting perio / cumulative to date</t>
    </r>
    <r>
      <rPr>
        <sz val="14"/>
        <color indexed="60"/>
        <rFont val="Expo Office"/>
        <family val="3"/>
      </rPr>
      <t xml:space="preserve">
An injury that receives medical treatment by a third party medical provider and is more severe than first aid but does not result in restricted days or days away from work. Where evaluation is completed for the purpose of diagnosis this is not regarded as a Medical Treatment Injury</t>
    </r>
  </si>
  <si>
    <r>
      <rPr>
        <b/>
        <sz val="14"/>
        <color indexed="60"/>
        <rFont val="Expo Office"/>
        <family val="3"/>
      </rPr>
      <t>Total Number of minor Near Misses in the reporting period / cumulative to date</t>
    </r>
    <r>
      <rPr>
        <sz val="14"/>
        <color indexed="60"/>
        <rFont val="Expo Office"/>
        <family val="3"/>
      </rPr>
      <t xml:space="preserve">
An occurrence that under slightly different circumstances would be likely to result in a minor incident of a different incident type</t>
    </r>
  </si>
  <si>
    <r>
      <rPr>
        <b/>
        <sz val="14"/>
        <color indexed="60"/>
        <rFont val="Expo Office"/>
        <family val="3"/>
      </rPr>
      <t>Total Number of serious Near Misses in the reporting period / cumulative to date</t>
    </r>
    <r>
      <rPr>
        <sz val="14"/>
        <color indexed="60"/>
        <rFont val="Expo Office"/>
        <family val="3"/>
      </rPr>
      <t xml:space="preserve">
An occurrence that under slightly different circumstances would be likely to result in a major incident of a different incident type</t>
    </r>
  </si>
  <si>
    <r>
      <rPr>
        <b/>
        <sz val="14"/>
        <color indexed="60"/>
        <rFont val="Expo Office"/>
        <family val="3"/>
      </rPr>
      <t>Total Number of minor Property Damage in the reporting period / cumulative to date</t>
    </r>
    <r>
      <rPr>
        <sz val="14"/>
        <color indexed="60"/>
        <rFont val="Expo Office"/>
        <family val="3"/>
      </rPr>
      <t xml:space="preserve">
An incident including but not limited to plant and construction equipment, facilities, buildings and other tangible property resulting in minor damage that requires minimal cost or time to repair</t>
    </r>
  </si>
  <si>
    <r>
      <rPr>
        <b/>
        <sz val="14"/>
        <color indexed="60"/>
        <rFont val="Expo Office"/>
        <family val="3"/>
      </rPr>
      <t>Total Number of serious Property Damage in the reporting period / cumulative to date</t>
    </r>
    <r>
      <rPr>
        <sz val="14"/>
        <color indexed="60"/>
        <rFont val="Expo Office"/>
        <family val="3"/>
      </rPr>
      <t xml:space="preserve">
An incident including but not limited to plant and construction equipment, facilities, buildings and other tangible property resulting in significant damage</t>
    </r>
  </si>
  <si>
    <r>
      <rPr>
        <b/>
        <sz val="14"/>
        <color indexed="60"/>
        <rFont val="Expo Office"/>
        <family val="3"/>
      </rPr>
      <t>Total Number of minor Fire Incidents in the reporting period / cumulative to date</t>
    </r>
    <r>
      <rPr>
        <sz val="14"/>
        <color indexed="60"/>
        <rFont val="Expo Office"/>
        <family val="3"/>
      </rPr>
      <t xml:space="preserve">
A fire where the consequences result in no risk to the life and only minor risk or damage to property, e.g. fire in an outside area, local fire of an item of manned plant immediately extinguished or burned out, fire in an external smoking shelter</t>
    </r>
  </si>
  <si>
    <r>
      <rPr>
        <b/>
        <sz val="14"/>
        <color indexed="60"/>
        <rFont val="Expo Office"/>
        <family val="3"/>
      </rPr>
      <t>Total Number of serious Fire Incidents in the reporting period / cumulative to date</t>
    </r>
    <r>
      <rPr>
        <sz val="14"/>
        <color indexed="60"/>
        <rFont val="Expo Office"/>
        <family val="3"/>
      </rPr>
      <t xml:space="preserve">
Any fire where there was a risk to life or where there was significant damage to property, e.g. fire within a building, fire requiring evacuation of more than immediately local personnel</t>
    </r>
  </si>
  <si>
    <r>
      <rPr>
        <b/>
        <sz val="14"/>
        <color indexed="60"/>
        <rFont val="Expo Office"/>
        <family val="3"/>
      </rPr>
      <t>Total Number of minor RTA Incidents (within the Expo 2020 Site Boundary) in the reporting period / cumulative to date</t>
    </r>
    <r>
      <rPr>
        <sz val="14"/>
        <color indexed="60"/>
        <rFont val="Expo Office"/>
        <family val="3"/>
      </rPr>
      <t xml:space="preserve">
An incident where there is an impact with another vehicle or structure causing damage</t>
    </r>
  </si>
  <si>
    <r>
      <rPr>
        <b/>
        <sz val="14"/>
        <color indexed="60"/>
        <rFont val="Expo Office"/>
        <family val="3"/>
      </rPr>
      <t>Total Number of serious RTA Incidents (within the Expo 2020 Site Boundary) in the reporting period / cumulative to date</t>
    </r>
    <r>
      <rPr>
        <sz val="14"/>
        <color indexed="60"/>
        <rFont val="Expo Office"/>
        <family val="3"/>
      </rPr>
      <t xml:space="preserve">
A collision involving a motor vehicle being driven on site, or offsite on work related business, regardless of the type of vehicle (personal, leased, rental, borrowed, company-owned, etc) that results in personal injury or the vehicle being immobilised or requiring recovery</t>
    </r>
  </si>
  <si>
    <r>
      <rPr>
        <b/>
        <sz val="14"/>
        <color indexed="60"/>
        <rFont val="Expo Office"/>
        <family val="3"/>
      </rPr>
      <t>Total Number of minor Occupational Health Incidents in the reporting period / cumulative to date</t>
    </r>
    <r>
      <rPr>
        <sz val="14"/>
        <color indexed="60"/>
        <rFont val="Expo Office"/>
        <family val="3"/>
      </rPr>
      <t xml:space="preserve">
Any mild exposure to an occupational hazard resulting in a skin condition or another minor outcome</t>
    </r>
  </si>
  <si>
    <r>
      <rPr>
        <b/>
        <sz val="14"/>
        <color indexed="60"/>
        <rFont val="Expo Office"/>
        <family val="3"/>
      </rPr>
      <t>Total Number of serious Occupational Health Incidents in the reporting period / cumulative to date</t>
    </r>
    <r>
      <rPr>
        <sz val="14"/>
        <color indexed="60"/>
        <rFont val="Expo Office"/>
        <family val="3"/>
      </rPr>
      <t xml:space="preserve">
Any acute or chronic illnesses or diseases which may be caused by inhalation, absorption, ingestion or direct contact; exposure to chemical, biological or infections agents and radiological hazards; and/or stress</t>
    </r>
  </si>
  <si>
    <r>
      <rPr>
        <b/>
        <sz val="14"/>
        <color indexed="60"/>
        <rFont val="Expo Office"/>
        <family val="3"/>
      </rPr>
      <t>Total Number of minor Security Incidents in the reporting period / cumulative to date</t>
    </r>
    <r>
      <rPr>
        <sz val="14"/>
        <color indexed="60"/>
        <rFont val="Expo Office"/>
        <family val="3"/>
      </rPr>
      <t xml:space="preserve">
Arson. Assault. Opportunity Crimes including minor thefts. Unauthorised vehicles in restricted areas. Deranged, unstable, discontented individual. Failure of essential services resulting in an impact on security systems</t>
    </r>
  </si>
  <si>
    <r>
      <t xml:space="preserve">Total Number of  Minor Environmental Incidents in the reporting period / cumulative to date
</t>
    </r>
    <r>
      <rPr>
        <sz val="14"/>
        <color indexed="60"/>
        <rFont val="Expo Office"/>
        <family val="3"/>
      </rPr>
      <t>- Incidents that have or may cause minor harm or damage to the environment, and that are easily brought under control and prevented from re-occurring
- Spillage: A spill of less than 200 litres of a hazardous liquid where the location is away from a sensitive receptor, the impact is immediately reversible and where spill response is immediately and successfully deployed. (EX20 and the Supervision Consultant reserve the right to request such incidents to be reclassified as serious where required)
- Waste: unauthorised disposal of a small quantity of non-hazardous waste (quantity less than 1 ton)
- Wastewater: Accidental overflow of minor quantities of wastewater from e.g. septic tanks or concrete washing bays (less than 200 litres) where the location is away from a sensitive receptor, the impact is immediately reversible and where cleaning response is immediately and successfully deployed
- Receipt of a substantiated complaint associated with specific site activity
- Minor nuisance but controllable and preventable from re-occurrence
- Any other minor incident that occurs in an area of low sensitivity e.g. industrial area, hard standing, and where Small number and type of sensitive receptors affected
- Minor harm to biodiversity or to non-endangered species of fauna / flora at the site</t>
    </r>
  </si>
  <si>
    <r>
      <t xml:space="preserve">Total Number of  Serious Environmental Incidents in the reporting period / cumulative to date
</t>
    </r>
    <r>
      <rPr>
        <sz val="14"/>
        <color indexed="60"/>
        <rFont val="Expo Office"/>
        <family val="3"/>
      </rPr>
      <t>- incidents which have caused catastrophic harm or damage to the environment e.g. requiring external involvement to clean-up, and therefore a high likelihood of regulatory action or other intervention by enforcing authority
- Incidents that have or may cause significant or irreversible damage to the environment
- Persistent non-significant breach or reoccurrence of the same minor incidents
- Significant breach of the environment permit/license conditions
- Fire, collapse, explosion or leakage of hazardous materials accidents accompanying with financial losses which lead to work suspension for a period more than one shift in one section of the worksite
- Spillage: Significant spill within the site boundary where the quantity of material released to the environment exceeds 200 litres, even if not dangerous
- Waste: unauthorised disposal of hazardous waste, disregarding the volume or quantity
- Waste: unauthorised disposal of a large quantity of non-hazardous waste (quantity exceeding 1 ton)
- Wastewater: unauthorised disposal of wastewater (Wastewater; Treated Sewage Effluent (TSE); Concrete wash water, or other), disregarding the volume or quantity
- Wastewater: accidental overflow of large quantities of wastewater e.g. from septic tanks or concrete washing bays (more than 200 litres)
- Excessive uncontrollable incidents which are likely to, or will re-occur to cause danger, nuisance, numerous complaints or significant impact to reputation
- Massive loss of biodiversity at the site
- Any other incident that occurs in sensitive areas (e.g. close to residential areas) and where large number and different type of sensitive receptors affected</t>
    </r>
  </si>
  <si>
    <r>
      <rPr>
        <b/>
        <sz val="14"/>
        <rFont val="Expo Office"/>
        <family val="3"/>
      </rPr>
      <t>The sum of attendees across all activity briefs during the reporting period / cumulative to date</t>
    </r>
    <r>
      <rPr>
        <sz val="14"/>
        <rFont val="Expo Office"/>
        <family val="3"/>
      </rPr>
      <t xml:space="preserve">
An activity based HSE briefing that communicates hazards, risks and control measures conducted at the start of a period of work or new task.</t>
    </r>
  </si>
  <si>
    <r>
      <rPr>
        <b/>
        <sz val="14"/>
        <color indexed="60"/>
        <rFont val="Expo Office"/>
        <family val="3"/>
      </rPr>
      <t>The number of toolbox talks completed in the reporting period / cumulative to date</t>
    </r>
    <r>
      <rPr>
        <sz val="14"/>
        <color indexed="60"/>
        <rFont val="Expo Office"/>
        <family val="3"/>
      </rPr>
      <t xml:space="preserve">
An informal briefing generally conducted on site to raise awareness or refresh knowledge of a particular HSE matter</t>
    </r>
  </si>
  <si>
    <r>
      <rPr>
        <b/>
        <sz val="14"/>
        <color indexed="60"/>
        <rFont val="Expo Office"/>
        <family val="3"/>
      </rPr>
      <t>The number of health, safety and environment meetings undertaken in the reporting period / cumulative to date</t>
    </r>
    <r>
      <rPr>
        <sz val="14"/>
        <color indexed="60"/>
        <rFont val="Expo Office"/>
        <family val="3"/>
      </rPr>
      <t xml:space="preserve">
A meeting held by the contractor to review and discuss health, safety and environment matters </t>
    </r>
  </si>
  <si>
    <r>
      <rPr>
        <b/>
        <sz val="14"/>
        <color indexed="60"/>
        <rFont val="Expo Office"/>
        <family val="3"/>
      </rPr>
      <t>The total number of observations recorded in the reporting period / cumulative to date</t>
    </r>
    <r>
      <rPr>
        <sz val="14"/>
        <color indexed="60"/>
        <rFont val="Expo Office"/>
        <family val="3"/>
      </rPr>
      <t xml:space="preserve">
An observation of condition or behavior that is observed and recorded </t>
    </r>
  </si>
  <si>
    <r>
      <rPr>
        <b/>
        <sz val="14"/>
        <rFont val="Expo Office"/>
        <family val="3"/>
      </rPr>
      <t>The number of formal awards issued to teams or individuals in the reporting period / cumulative to date</t>
    </r>
    <r>
      <rPr>
        <sz val="14"/>
        <rFont val="Expo Office"/>
        <family val="3"/>
      </rPr>
      <t xml:space="preserve">
An award given to a team or individual who has achieved exemplary HSE performance, aligned to the Expo 2020 HSE values of care, respect or pride </t>
    </r>
  </si>
  <si>
    <r>
      <rPr>
        <b/>
        <sz val="14"/>
        <rFont val="Expo Office"/>
        <family val="3"/>
      </rPr>
      <t>The total number of formal inspections undertaken in the reporting period / cumulative to date</t>
    </r>
    <r>
      <rPr>
        <sz val="14"/>
        <rFont val="Expo Office"/>
        <family val="3"/>
      </rPr>
      <t xml:space="preserve">
A formal and documented  process undertaken to identify potential HSE hazards on site led by the consultant and attended by the contractor.</t>
    </r>
  </si>
  <si>
    <r>
      <rPr>
        <b/>
        <sz val="14"/>
        <color indexed="60"/>
        <rFont val="Expo Office"/>
        <family val="3"/>
      </rPr>
      <t>The number of focus audits undertaken in the  reporting period / cumulative to date</t>
    </r>
    <r>
      <rPr>
        <sz val="14"/>
        <color indexed="60"/>
        <rFont val="Expo Office"/>
        <family val="3"/>
      </rPr>
      <t xml:space="preserve">
An in-depth audit of a particular and relevant HSE topic undertaken by the consultant</t>
    </r>
  </si>
  <si>
    <r>
      <rPr>
        <b/>
        <sz val="14"/>
        <color indexed="60"/>
        <rFont val="Expo Office"/>
        <family val="3"/>
      </rPr>
      <t>The number of health and safety systems audits conducted in the reporting period / cumulative to date</t>
    </r>
    <r>
      <rPr>
        <sz val="14"/>
        <color indexed="60"/>
        <rFont val="Expo Office"/>
        <family val="3"/>
      </rPr>
      <t xml:space="preserve">
A formal, systematic examination of health &amp; safety management arrangements to evaluate compliance with Expo 2020 Assurance standards undertaken of the contractor by the consultant</t>
    </r>
  </si>
  <si>
    <r>
      <rPr>
        <b/>
        <sz val="14"/>
        <color indexed="60"/>
        <rFont val="Expo Office"/>
        <family val="3"/>
      </rPr>
      <t>The number of environment audits conducted in the reporting period / cumulative to date</t>
    </r>
    <r>
      <rPr>
        <sz val="14"/>
        <color indexed="60"/>
        <rFont val="Expo Office"/>
        <family val="3"/>
      </rPr>
      <t xml:space="preserve">
A formal, systematic examination of environment management arrangements to evaluate compliance with Expo 2020 Assurance standards undertaken of the contractor by the consultant</t>
    </r>
  </si>
  <si>
    <t>Total Number of Open Serious Non-Compliances (15..1.1 + 15.1.2)</t>
  </si>
  <si>
    <r>
      <rPr>
        <b/>
        <sz val="14"/>
        <color indexed="60"/>
        <rFont val="Expo Office"/>
        <family val="3"/>
      </rPr>
      <t>The cumulative % of HSE items or findings from audits that are overdue</t>
    </r>
    <r>
      <rPr>
        <sz val="14"/>
        <color indexed="60"/>
        <rFont val="Expo Office"/>
        <family val="3"/>
      </rPr>
      <t xml:space="preserve">
The total number of findings overdue divided by the total number of findings raised on the project to date as a percentage.</t>
    </r>
  </si>
  <si>
    <t>Value
 (Cumulative)</t>
  </si>
  <si>
    <t>Value
 (current month)</t>
  </si>
  <si>
    <t xml:space="preserve">Function </t>
  </si>
  <si>
    <t>Statistics</t>
  </si>
  <si>
    <t>5. Known interface with work outside plot</t>
  </si>
  <si>
    <t>Health, Safety, and Enviroment</t>
  </si>
  <si>
    <t>Issues / interface and NCR status</t>
  </si>
  <si>
    <r>
      <t xml:space="preserve">Baseline </t>
    </r>
    <r>
      <rPr>
        <sz val="14"/>
        <color indexed="9"/>
        <rFont val="Expo Office"/>
        <family val="3"/>
      </rPr>
      <t>Milestone date</t>
    </r>
  </si>
  <si>
    <t>Important note: please be advised baseline data are to be pulled directly from the baseline resource loaded programme submitted with the first report. Any revision or changes to the baseline needs to be notified to the organiser in advance to the report submission</t>
  </si>
  <si>
    <r>
      <t>Baseline</t>
    </r>
    <r>
      <rPr>
        <sz val="14"/>
        <color indexed="9"/>
        <rFont val="Expo Office"/>
        <family val="3"/>
      </rPr>
      <t xml:space="preserve"> Milestone date</t>
    </r>
  </si>
  <si>
    <r>
      <rPr>
        <sz val="14"/>
        <color indexed="9"/>
        <rFont val="Expo Office"/>
        <family val="3"/>
      </rPr>
      <t>Planned</t>
    </r>
    <r>
      <rPr>
        <sz val="14"/>
        <color indexed="10"/>
        <rFont val="Expo Office"/>
        <family val="3"/>
      </rPr>
      <t xml:space="preserve"> (Baseline)</t>
    </r>
  </si>
  <si>
    <t>Insert percentage</t>
  </si>
  <si>
    <t>Insert number</t>
  </si>
  <si>
    <t>Period Planned (Baseline) ●</t>
  </si>
  <si>
    <t>Period Actual ●</t>
  </si>
  <si>
    <t>●Automatically calculated</t>
  </si>
  <si>
    <t>●The weightages provided are only for reference; resource loaded baseline weightages shall be incorporated</t>
  </si>
  <si>
    <t>Project Manager (PMC)</t>
  </si>
  <si>
    <t>Participant Rep</t>
  </si>
  <si>
    <t>Contractor</t>
  </si>
  <si>
    <t>R</t>
  </si>
  <si>
    <t>P</t>
  </si>
  <si>
    <t>1. Overall progress</t>
  </si>
  <si>
    <t>Overall  progress  (automatically calculated from part 2)</t>
  </si>
  <si>
    <t xml:space="preserve">Notes:  Gray out and lock all the "D" sections </t>
  </si>
  <si>
    <t>Below 85% = RED; Between 85-95% = AMBER; 95% and above = GREEN.  Weightage = 40%</t>
  </si>
  <si>
    <t>Below 75% = RED; Between 75-85% = AMBER; 85% and above = GREEN. Weightage = 40%</t>
  </si>
  <si>
    <t>Below 5% = RED; 5% and above = GREEN. Weightage = 20%</t>
  </si>
  <si>
    <t>MATERIALS</t>
  </si>
  <si>
    <t>Type of Field / Parameters explanation</t>
  </si>
  <si>
    <t xml:space="preserve"> Parameters explanation</t>
  </si>
  <si>
    <t>Sustainibility</t>
  </si>
  <si>
    <t>Sust. RAG</t>
  </si>
  <si>
    <t>Participant Representative</t>
  </si>
  <si>
    <t xml:space="preserve">Participant Stakeholder input
R: Review and Approve, P: Prepare, I: Informed </t>
  </si>
  <si>
    <t>Construction Sustainability KPI Aggregator</t>
  </si>
  <si>
    <t>Narrative on the sustainability performance based on the data log in sheet III</t>
  </si>
  <si>
    <t xml:space="preserve">Insert text </t>
  </si>
  <si>
    <t>Consultant</t>
  </si>
  <si>
    <t>Document name / Reference</t>
  </si>
  <si>
    <t>Contractor Environment Logs SB
05007-TLK-P990000-EN-000050(1)</t>
  </si>
  <si>
    <t>Waste Recycled ratio</t>
  </si>
  <si>
    <t>Sustainable materials usage ratio</t>
  </si>
  <si>
    <t>Open Serious Non-Compliances (Not Overdue)</t>
  </si>
  <si>
    <t>Overdue Serious Non-Compliances</t>
  </si>
  <si>
    <t>Target Date to Close-Out all Open Serious Non-Compliances</t>
  </si>
  <si>
    <t>Environment Minor Incidents</t>
  </si>
  <si>
    <t>Environment Serious Incidents</t>
  </si>
  <si>
    <r>
      <rPr>
        <sz val="14"/>
        <color indexed="9"/>
        <rFont val="Expo Office"/>
        <family val="3"/>
      </rPr>
      <t xml:space="preserve">Cumulative Planned% </t>
    </r>
    <r>
      <rPr>
        <sz val="14"/>
        <color indexed="10"/>
        <rFont val="Expo Office"/>
        <family val="3"/>
      </rPr>
      <t>(Baseline)</t>
    </r>
  </si>
  <si>
    <t>Progress</t>
  </si>
  <si>
    <t>Please fill in number</t>
  </si>
  <si>
    <t>Please fill in percentage</t>
  </si>
  <si>
    <t xml:space="preserve">6. Number of NCRS in the reporting period </t>
  </si>
  <si>
    <t>Input the number of raised NCRs during the reporting period</t>
  </si>
  <si>
    <t>Input the number of open NCRs during the reporting period</t>
  </si>
  <si>
    <t>Input the number of Successfully closed during the reporting period</t>
  </si>
  <si>
    <r>
      <rPr>
        <b/>
        <sz val="14"/>
        <color indexed="60"/>
        <rFont val="Expo Office"/>
        <family val="3"/>
      </rPr>
      <t>Average number of  personnel on-site on the project during the reporting period</t>
    </r>
    <r>
      <rPr>
        <sz val="14"/>
        <color indexed="60"/>
        <rFont val="Expo Office"/>
        <family val="3"/>
      </rPr>
      <t xml:space="preserve">
(day/night shift, blue/white collar)
(Main Contractor plus all levels of subcontractors).</t>
    </r>
  </si>
  <si>
    <t>7.1. Average Number of Personnel on-site During the Reporting Period</t>
  </si>
  <si>
    <t>R/P</t>
  </si>
  <si>
    <t>●Please include only direct labors matching with the figure reported in  (7.1.3 plus 7.1.4) under section I. column F of this report</t>
  </si>
  <si>
    <t>Architect of Record (AOR):</t>
  </si>
  <si>
    <t>Progress Photos</t>
  </si>
  <si>
    <t>Function</t>
  </si>
  <si>
    <t>Metric</t>
  </si>
  <si>
    <t>Criteria</t>
  </si>
  <si>
    <t>RAG Status</t>
  </si>
  <si>
    <t>Participant performance based incident performance and leading pillars indicators.</t>
  </si>
  <si>
    <t>Incident performance is RED OR 
All Pillars are RED OR 
Incident performance is AMBER and 3 pillars are RED</t>
  </si>
  <si>
    <t>Red</t>
  </si>
  <si>
    <r>
      <t xml:space="preserve">Incident performance is GREEN AND ≥2 leading pillars indicators are RED OR
Incident performance is AMBER AND </t>
    </r>
    <r>
      <rPr>
        <sz val="10"/>
        <color indexed="8"/>
        <rFont val="Calibri"/>
        <family val="2"/>
      </rPr>
      <t>&lt;2</t>
    </r>
    <r>
      <rPr>
        <sz val="10"/>
        <color indexed="8"/>
        <rFont val="Calibri"/>
        <family val="2"/>
      </rPr>
      <t xml:space="preserve"> leading pillars indicators are RED</t>
    </r>
  </si>
  <si>
    <t>Amber</t>
  </si>
  <si>
    <t xml:space="preserve">Incident performance is GREEN AND ≤1 leading pillar is RED </t>
  </si>
  <si>
    <t>Green</t>
  </si>
  <si>
    <t>Environment</t>
  </si>
  <si>
    <t>Participant Environmental Incident (serious) Frequency Rate per 100,000 hours</t>
  </si>
  <si>
    <t>≤ 0.02</t>
  </si>
  <si>
    <t>0.02 &lt; X ≤ 0.04%</t>
  </si>
  <si>
    <t>&gt; 0.04</t>
  </si>
  <si>
    <t>Sustainability</t>
  </si>
  <si>
    <r>
      <t xml:space="preserve">if  X </t>
    </r>
    <r>
      <rPr>
        <sz val="11"/>
        <color indexed="8"/>
        <rFont val="Calibri"/>
        <family val="2"/>
      </rPr>
      <t xml:space="preserve">≥ 75%  </t>
    </r>
  </si>
  <si>
    <r>
      <t xml:space="preserve">75%&lt; X </t>
    </r>
    <r>
      <rPr>
        <sz val="11"/>
        <color indexed="8"/>
        <rFont val="Calibri"/>
        <family val="2"/>
      </rPr>
      <t>≤50</t>
    </r>
    <r>
      <rPr>
        <sz val="11"/>
        <color theme="1"/>
        <rFont val="Calibri"/>
        <family val="2"/>
        <scheme val="minor"/>
      </rPr>
      <t xml:space="preserve">% </t>
    </r>
  </si>
  <si>
    <t> If X &lt; 50%</t>
  </si>
  <si>
    <t>Number of serious violations and status of action improvement plans</t>
  </si>
  <si>
    <r>
      <t xml:space="preserve">No open Serious non-Compliance and </t>
    </r>
    <r>
      <rPr>
        <sz val="11"/>
        <color indexed="8"/>
        <rFont val="Calibri"/>
        <family val="2"/>
      </rPr>
      <t>≤10  non-compliances with overdue closure date</t>
    </r>
  </si>
  <si>
    <t>One open Serious non-Compliance with overdue closure date</t>
  </si>
  <si>
    <t>Meeting all milestones</t>
  </si>
  <si>
    <r>
      <rPr>
        <sz val="10"/>
        <color indexed="8"/>
        <rFont val="Calibri"/>
        <family val="2"/>
      </rPr>
      <t>≤</t>
    </r>
    <r>
      <rPr>
        <sz val="10"/>
        <color indexed="8"/>
        <rFont val="Calibri"/>
        <family val="2"/>
      </rPr>
      <t>2 Weeks variance</t>
    </r>
  </si>
  <si>
    <t>2&lt; X ≤3 weeks variance</t>
  </si>
  <si>
    <t>&gt;3 weeks variance</t>
  </si>
  <si>
    <t>Participant progress (Design)</t>
  </si>
  <si>
    <t>Participant forecast milestones completion and construction progress variance</t>
  </si>
  <si>
    <t>Participant schedule variance from baseline for design submissions and ultimately building permit request submission</t>
  </si>
  <si>
    <t xml:space="preserve">This section is automatically generated upon the entry of the data in the above sections. </t>
  </si>
  <si>
    <t>N/A</t>
  </si>
  <si>
    <r>
      <t xml:space="preserve">This section includes the high level updates of actual vs plan data and </t>
    </r>
    <r>
      <rPr>
        <b/>
        <sz val="10"/>
        <color indexed="60"/>
        <rFont val="Expo Office"/>
        <family val="3"/>
      </rPr>
      <t>must be supported with an updated P6 resource loaded schedule.</t>
    </r>
    <r>
      <rPr>
        <sz val="10"/>
        <color indexed="60"/>
        <rFont val="Expo Office"/>
        <family val="3"/>
      </rPr>
      <t xml:space="preserve"> (Cells with grey color need to be filled as indicated in each cell)●. These data include:
-Overall progress
-Construction Progress by WBS
-Milestones Update
-Final Inspections Approval Status
-S-curve and Histogram Data
-Progress Photos</t>
    </r>
  </si>
  <si>
    <t>●Only these cells need to be filled as indicated in each</t>
  </si>
  <si>
    <t>5. S-curve and Histogram Data (please fill in months prior commencement dates with zero values)</t>
  </si>
  <si>
    <t>6. Progress Photos (please right click and then change picture for each of the below)</t>
  </si>
  <si>
    <t>Participant progress (Construction)</t>
  </si>
  <si>
    <r>
      <t xml:space="preserve">No open Serious non-Compliance and </t>
    </r>
    <r>
      <rPr>
        <sz val="11"/>
        <color indexed="8"/>
        <rFont val="Calibri"/>
        <family val="2"/>
      </rPr>
      <t>&gt;</t>
    </r>
    <r>
      <rPr>
        <sz val="11"/>
        <color theme="1"/>
        <rFont val="Calibri"/>
        <family val="2"/>
        <scheme val="minor"/>
      </rPr>
      <t>10  non-compliances with overdue closure date</t>
    </r>
  </si>
  <si>
    <t>Health and Safety</t>
  </si>
  <si>
    <t>A)Report Sections:</t>
  </si>
  <si>
    <r>
      <t xml:space="preserve">B)Report Supporting documents: </t>
    </r>
    <r>
      <rPr>
        <sz val="10"/>
        <rFont val="Expo Office"/>
        <family val="3"/>
      </rPr>
      <t>(to be submitted with the report):</t>
    </r>
  </si>
  <si>
    <t>(A)-Baseline schedule (with the first report)</t>
  </si>
  <si>
    <t>(B)-Updated P6 resource loaded schedule</t>
  </si>
  <si>
    <t>C) Participant's Red-Amber-Green (RAG) Criteria:</t>
  </si>
  <si>
    <t>Cumulative Actual</t>
  </si>
  <si>
    <t xml:space="preserve">As included in WW package under step 3 - (improvement action plan). The actions identified shall be updated  monthly and submitted along the monthly report.
</t>
  </si>
  <si>
    <t>(A)-Worker Welfare Improvement Action Plan 
05007-TLK-P990000-WW-000013(1)</t>
  </si>
  <si>
    <r>
      <rPr>
        <b/>
        <sz val="14"/>
        <color indexed="60"/>
        <rFont val="Expo Office"/>
        <family val="3"/>
      </rPr>
      <t>Total Number of serious Security Incidents in the reporting period / cumulative to date</t>
    </r>
    <r>
      <rPr>
        <sz val="14"/>
        <color indexed="60"/>
        <rFont val="Expo Office"/>
        <family val="3"/>
      </rPr>
      <t xml:space="preserve">
Theft of a motor vehicle, attack to property causing damage requiring investment to replace. Theft of significant items of property. Trafficking, Smuggling. Industrial action, civil protest or unrest. Overcrowding of building spaces or immediate building footprint</t>
    </r>
  </si>
  <si>
    <r>
      <rPr>
        <b/>
        <sz val="14"/>
        <rFont val="Expo Office"/>
        <family val="3"/>
      </rPr>
      <t xml:space="preserve">The number of formal leadership tours carried out in the reporting period / cumulative to date
</t>
    </r>
    <r>
      <rPr>
        <sz val="14"/>
        <rFont val="Expo Office"/>
        <family val="3"/>
      </rPr>
      <t>A high level site inspection attended by one or more consultant or contractor senior manager or director to ensure that the necessary HSE provisions are in place.
Please keep a Register with all your Leadership tours. **
Following fields are required in the register . Date, name of Leadership team, Area of the visit, extra information</t>
    </r>
  </si>
  <si>
    <t>This section has the statistical data which are assessed to rate the variable areas of the project performance (only columns F and G and with grey color to be filled as indicated in each cell)●. These data include:
-Summary Narratives
-Design Summary
-Construction Summary
-Issues / interface and NCR status
-Health Safety and environment (Please note that cumulative figures are for info only)
-Worker Welfare</t>
  </si>
  <si>
    <r>
      <t xml:space="preserve">(A)-For the first submission (or in case of Baseline revision), a package of baseline supporting documents need to be submitted as detailed below. Any revision or changes to the Baseline needs to be notified to the organiser in advance to the report submission.
Supporting Documents for the baseline submission:
</t>
    </r>
    <r>
      <rPr>
        <sz val="8"/>
        <color indexed="60"/>
        <rFont val="Arial"/>
        <family val="2"/>
      </rPr>
      <t xml:space="preserve">       ● </t>
    </r>
    <r>
      <rPr>
        <sz val="10"/>
        <color indexed="60"/>
        <rFont val="Expo Office"/>
        <family val="3"/>
      </rPr>
      <t>Native format of schedule in addition to the PDF file indicting early and late dates with the total float.
       ● Driven by logic milestones for the following major events: 1. Shell and core completion 2- Readiness for authority inspection 3- Building certificate completion 4- Operation fitness certificates
       ● Driven by logic milestones for the interim events such as: sub-structure completion, façade works completion, super structure works, tower crane dismantling, wild air on, power on,  etc.
       ● Construction Weightage distribution for the progress measurement as per the activity types defined with the organiser WBS; please refer to part 2 under section II of this report
       ● Print out of baseline Critical Path
       ● Narrative detailing the project and the execution plan.
       ● Zoning plan aligned with schedule subdivisions.
       ● Manpower Histogram,  commodities histogram, and planned S-curve.</t>
    </r>
  </si>
  <si>
    <t>(B)-Native P6 format of the schedule update to demonstrate the data reported in section II from this report. Also, two PDF files:
       ● Indicting planned, actual dates, percent complete with the total float and showing Gantt chart with Baseline assigned.
       ● An updated critical path of the project</t>
  </si>
  <si>
    <t>Sustainability Score as per weightages (Amber is 50% of the score)</t>
  </si>
  <si>
    <t>This section contains the data entries for sustainably for the reporting period (Cells with grey color need to be filled as indicated in each cell)●</t>
  </si>
  <si>
    <t>Select from Drop Down List</t>
  </si>
  <si>
    <t>Status of Latest Concept Design Submittal</t>
  </si>
  <si>
    <t>Status of Building Permit Request</t>
  </si>
  <si>
    <t>Status of Latest Design Change Request Submittal</t>
  </si>
  <si>
    <t>Status of Latest Final Design Submittal if any</t>
  </si>
  <si>
    <t>Mobilisation, Plot Pos, and Ground Works</t>
  </si>
  <si>
    <t xml:space="preserve">Project Finish (Readiness for auth. Inspec.) as per baseline: </t>
  </si>
  <si>
    <t xml:space="preserve">Project Finish (Readiness for auth. Inspec.) as per update: </t>
  </si>
  <si>
    <t>Construction Interim Milestones</t>
  </si>
  <si>
    <t>Design/Permitting Interim Milestones</t>
  </si>
  <si>
    <t xml:space="preserve">Not meeting interim milestones by 2 weeks or more with less than 10% construction progress variance OR
Not meeting major finish milestones by less than 2 weeks
</t>
  </si>
  <si>
    <t>Not meeting major finish milestones by 2 weeks or more OR
Not meeting construction interim milestones by 2 weeks or more variance with more than 10% construction progress variance</t>
  </si>
  <si>
    <t>15.14. Number of 'Newly Recruited' Blue Collar workers on Expo 2020 Site</t>
  </si>
  <si>
    <t>15.13. Currently onboard Subcontractors List</t>
  </si>
  <si>
    <t>15.12. Subcontractors off-hired this period</t>
  </si>
  <si>
    <t>The number of disengaged subcontractors for this period.</t>
  </si>
  <si>
    <t>Please list in bullet points the current onboard subcontractors working in the project</t>
  </si>
  <si>
    <t>-Insert text
-Insert text
-Insert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</si>
</sst>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 &quot;L/m²/d&quot;"/>
    <numFmt numFmtId="166" formatCode="0.0"/>
    <numFmt numFmtId="167" formatCode="[$-409]d\-mmm\-yy;@"/>
    <numFmt numFmtId="168" formatCode="[$-409]mmmm\ d\,\ yyyy;@"/>
    <numFmt numFmtId="169" formatCode="[$-409]mmm/yy;@"/>
    <numFmt numFmtId="170" formatCode="\ \ \ \ \ \ \ \ \ \ \ \ \ \ \ \ \ \ \ \ \ \ \ \ \ \ \ 0"/>
    <numFmt numFmtId="171" formatCode="\ \ \ \ \ \ \ \ \ \ \ \ \ \ \ \ \ \ \ \ \ \ \ \ \ \ 0"/>
    <numFmt numFmtId="172" formatCode="\ \ \ \ \ \ \ \ \ \ \ \ \ \ \ \ \ \ \ \ \ \ \ \ #,##0"/>
    <numFmt numFmtId="173" formatCode="[$-409]d/mmm/yy;@"/>
    <numFmt numFmtId="174" formatCode="mmmm/yy"/>
  </numFmts>
  <fonts count="96" x14ac:knownFonts="1">
    <font>
      <sz val="11"/>
      <color theme="1"/>
      <name val="Calibri"/>
      <family val="2"/>
      <scheme val="minor"/>
    </font>
    <font>
      <b/>
      <sz val="14"/>
      <color indexed="60"/>
      <name val="Expo Office"/>
      <family val="3"/>
    </font>
    <font>
      <sz val="14"/>
      <color indexed="60"/>
      <name val="Expo Office"/>
      <family val="3"/>
    </font>
    <font>
      <sz val="14"/>
      <color indexed="10"/>
      <name val="Expo Office"/>
      <family val="3"/>
    </font>
    <font>
      <sz val="14"/>
      <name val="Expo Office"/>
      <family val="3"/>
    </font>
    <font>
      <sz val="14"/>
      <color indexed="8"/>
      <name val="Expo Office"/>
      <family val="3"/>
    </font>
    <font>
      <b/>
      <sz val="18"/>
      <name val="Expo Office"/>
      <family val="3"/>
    </font>
    <font>
      <sz val="14"/>
      <color indexed="9"/>
      <name val="Expo Office"/>
      <family val="3"/>
    </font>
    <font>
      <b/>
      <sz val="14"/>
      <name val="Expo Office"/>
      <family val="3"/>
    </font>
    <font>
      <b/>
      <sz val="14"/>
      <color indexed="8"/>
      <name val="Expo Office"/>
      <family val="3"/>
    </font>
    <font>
      <sz val="11"/>
      <color indexed="8"/>
      <name val="Calibri"/>
      <family val="2"/>
    </font>
    <font>
      <b/>
      <sz val="18"/>
      <color indexed="8"/>
      <name val="Calibri"/>
      <family val="2"/>
    </font>
    <font>
      <b/>
      <sz val="16"/>
      <color indexed="8"/>
      <name val="Calibri"/>
      <family val="2"/>
    </font>
    <font>
      <sz val="16"/>
      <color indexed="8"/>
      <name val="Calibri"/>
      <family val="2"/>
    </font>
    <font>
      <sz val="10"/>
      <color indexed="8"/>
      <name val="Calibri"/>
      <family val="2"/>
    </font>
    <font>
      <b/>
      <sz val="11"/>
      <color indexed="8"/>
      <name val="Calibri"/>
      <family val="2"/>
    </font>
    <font>
      <sz val="8"/>
      <color indexed="8"/>
      <name val="Calibri"/>
      <family val="2"/>
    </font>
    <font>
      <sz val="10"/>
      <name val="Arial"/>
      <family val="2"/>
    </font>
    <font>
      <b/>
      <sz val="22"/>
      <color indexed="8"/>
      <name val="Expo Sans Std SemiBold"/>
      <family val="3"/>
    </font>
    <font>
      <b/>
      <sz val="12"/>
      <color indexed="8"/>
      <name val="Expo Office"/>
      <family val="3"/>
    </font>
    <font>
      <sz val="12"/>
      <color indexed="8"/>
      <name val="Expo Office"/>
      <family val="3"/>
    </font>
    <font>
      <sz val="12"/>
      <name val="Expo Office"/>
      <family val="3"/>
    </font>
    <font>
      <b/>
      <sz val="12"/>
      <name val="Expo Office"/>
      <family val="3"/>
    </font>
    <font>
      <sz val="14"/>
      <color indexed="9"/>
      <name val="Arial"/>
      <family val="2"/>
    </font>
    <font>
      <b/>
      <sz val="16"/>
      <name val="Arial"/>
      <family val="2"/>
    </font>
    <font>
      <b/>
      <sz val="10"/>
      <color indexed="60"/>
      <name val="Expo Office"/>
      <family val="3"/>
    </font>
    <font>
      <sz val="10"/>
      <color indexed="60"/>
      <name val="Expo Office"/>
      <family val="3"/>
    </font>
    <font>
      <sz val="10"/>
      <name val="Expo Office"/>
      <family val="3"/>
    </font>
    <font>
      <sz val="16"/>
      <color indexed="8"/>
      <name val="Expo Office"/>
      <family val="3"/>
    </font>
    <font>
      <b/>
      <sz val="16"/>
      <color indexed="8"/>
      <name val="Expo Office"/>
      <family val="3"/>
    </font>
    <font>
      <b/>
      <sz val="12"/>
      <color indexed="56"/>
      <name val="Expo Office"/>
      <family val="3"/>
    </font>
    <font>
      <sz val="11"/>
      <name val="Expo Office"/>
      <family val="3"/>
    </font>
    <font>
      <b/>
      <u/>
      <sz val="10"/>
      <color indexed="8"/>
      <name val="Expo Office"/>
      <family val="3"/>
    </font>
    <font>
      <sz val="10"/>
      <color indexed="8"/>
      <name val="Expo Office"/>
      <family val="3"/>
    </font>
    <font>
      <sz val="9"/>
      <color indexed="8"/>
      <name val="Expo Office"/>
      <family val="3"/>
    </font>
    <font>
      <b/>
      <sz val="10"/>
      <color indexed="8"/>
      <name val="Expo Office"/>
      <family val="3"/>
    </font>
    <font>
      <sz val="11"/>
      <color indexed="8"/>
      <name val="Expo Office"/>
      <family val="3"/>
    </font>
    <font>
      <b/>
      <sz val="11"/>
      <color indexed="8"/>
      <name val="Expo Office"/>
      <family val="3"/>
    </font>
    <font>
      <sz val="8"/>
      <color indexed="60"/>
      <name val="Arial"/>
      <family val="2"/>
    </font>
    <font>
      <sz val="11"/>
      <color theme="1"/>
      <name val="Calibri"/>
      <family val="2"/>
      <scheme val="minor"/>
    </font>
    <font>
      <sz val="11"/>
      <color rgb="FF006100"/>
      <name val="Calibri"/>
      <family val="2"/>
      <scheme val="minor"/>
    </font>
    <font>
      <sz val="11"/>
      <color rgb="FF006100"/>
      <name val="Calibri"/>
      <family val="2"/>
      <charset val="178"/>
      <scheme val="minor"/>
    </font>
    <font>
      <sz val="16"/>
      <color theme="1"/>
      <name val="Arial"/>
      <family val="2"/>
    </font>
    <font>
      <sz val="10"/>
      <color theme="1"/>
      <name val="Arial"/>
      <family val="2"/>
    </font>
    <font>
      <b/>
      <sz val="10"/>
      <color theme="0"/>
      <name val="Arial"/>
      <family val="2"/>
    </font>
    <font>
      <sz val="10"/>
      <color theme="0"/>
      <name val="Arial"/>
      <family val="2"/>
    </font>
    <font>
      <b/>
      <sz val="10"/>
      <color rgb="FF4E3524"/>
      <name val="Arial"/>
      <family val="2"/>
    </font>
    <font>
      <sz val="10"/>
      <color rgb="FF4E3524"/>
      <name val="Arial"/>
      <family val="2"/>
    </font>
    <font>
      <sz val="9"/>
      <color theme="1"/>
      <name val="Arial"/>
      <family val="2"/>
    </font>
    <font>
      <b/>
      <sz val="11"/>
      <color theme="1"/>
      <name val="Calibri"/>
      <family val="2"/>
      <scheme val="minor"/>
    </font>
    <font>
      <b/>
      <sz val="14"/>
      <color rgb="FF4E3524"/>
      <name val="Expo Office"/>
      <family val="3"/>
    </font>
    <font>
      <b/>
      <sz val="10"/>
      <color rgb="FF4E3524"/>
      <name val="Expo Office"/>
      <family val="3"/>
    </font>
    <font>
      <sz val="10"/>
      <color rgb="FF4E3524"/>
      <name val="Expo Office"/>
      <family val="3"/>
    </font>
    <font>
      <b/>
      <sz val="16"/>
      <color rgb="FF4E3524"/>
      <name val="Expo Sans Std Black"/>
      <family val="3"/>
    </font>
    <font>
      <b/>
      <sz val="10"/>
      <color theme="1"/>
      <name val="Calibri"/>
      <family val="2"/>
      <scheme val="minor"/>
    </font>
    <font>
      <sz val="11"/>
      <color theme="1"/>
      <name val="Calibri"/>
      <family val="2"/>
    </font>
    <font>
      <sz val="18"/>
      <color theme="1"/>
      <name val="Expo Office"/>
      <family val="3"/>
    </font>
    <font>
      <sz val="11"/>
      <color theme="1"/>
      <name val="Expo Office"/>
      <family val="3"/>
    </font>
    <font>
      <sz val="12"/>
      <color theme="1"/>
      <name val="Expo Office"/>
      <family val="3"/>
    </font>
    <font>
      <b/>
      <sz val="11"/>
      <color theme="1"/>
      <name val="Calibri"/>
      <family val="2"/>
    </font>
    <font>
      <sz val="28"/>
      <color theme="1"/>
      <name val="Calibri"/>
      <family val="2"/>
      <scheme val="minor"/>
    </font>
    <font>
      <sz val="14"/>
      <color theme="1"/>
      <name val="Expo Office"/>
      <family val="3"/>
    </font>
    <font>
      <b/>
      <sz val="14"/>
      <color theme="0" tint="-0.14999847407452621"/>
      <name val="Expo Office"/>
      <family val="3"/>
    </font>
    <font>
      <sz val="14"/>
      <color theme="0"/>
      <name val="Expo Office"/>
      <family val="3"/>
    </font>
    <font>
      <sz val="14"/>
      <color rgb="FFFF0000"/>
      <name val="Expo Office"/>
      <family val="3"/>
    </font>
    <font>
      <sz val="14"/>
      <color theme="1"/>
      <name val="Expo Office"/>
      <family val="2"/>
    </font>
    <font>
      <b/>
      <sz val="16"/>
      <color theme="0"/>
      <name val="Expo Office"/>
      <family val="3"/>
    </font>
    <font>
      <sz val="14"/>
      <color theme="1"/>
      <name val="Calibri"/>
      <family val="2"/>
      <scheme val="minor"/>
    </font>
    <font>
      <sz val="10"/>
      <color theme="0"/>
      <name val="Expo Office"/>
      <family val="3"/>
    </font>
    <font>
      <sz val="14"/>
      <color rgb="FF4E3524"/>
      <name val="Expo Office"/>
      <family val="3"/>
    </font>
    <font>
      <b/>
      <sz val="14"/>
      <color rgb="FFFFFFFF"/>
      <name val="Expo Office"/>
      <family val="3"/>
    </font>
    <font>
      <sz val="14"/>
      <color theme="1"/>
      <name val="Arial"/>
      <family val="2"/>
    </font>
    <font>
      <b/>
      <sz val="12"/>
      <color theme="0"/>
      <name val="Calibri"/>
      <family val="2"/>
    </font>
    <font>
      <sz val="11"/>
      <color rgb="FFFF0000"/>
      <name val="Expo Office"/>
      <family val="3"/>
    </font>
    <font>
      <sz val="10"/>
      <color rgb="FFFF0000"/>
      <name val="Expo Office"/>
      <family val="3"/>
    </font>
    <font>
      <sz val="9"/>
      <color theme="1"/>
      <name val="Expo Office"/>
      <family val="3"/>
    </font>
    <font>
      <b/>
      <sz val="12"/>
      <color theme="0"/>
      <name val="Expo Office"/>
      <family val="3"/>
    </font>
    <font>
      <b/>
      <sz val="11"/>
      <color rgb="FFCA8A5A"/>
      <name val="Expo Office"/>
      <family val="3"/>
    </font>
    <font>
      <b/>
      <sz val="11"/>
      <color theme="1"/>
      <name val="Expo Office"/>
      <family val="3"/>
    </font>
    <font>
      <sz val="9"/>
      <color rgb="FFFF0000"/>
      <name val="Expo Office"/>
      <family val="3"/>
    </font>
    <font>
      <b/>
      <sz val="16"/>
      <color theme="4"/>
      <name val="Calibri"/>
      <family val="2"/>
    </font>
    <font>
      <sz val="12"/>
      <color theme="0"/>
      <name val="Expo Office"/>
      <family val="3"/>
    </font>
    <font>
      <b/>
      <sz val="9"/>
      <color theme="0"/>
      <name val="Arial"/>
      <family val="2"/>
    </font>
    <font>
      <b/>
      <sz val="14"/>
      <color rgb="FFFF0000"/>
      <name val="Expo Office"/>
      <family val="3"/>
    </font>
    <font>
      <b/>
      <sz val="16"/>
      <color rgb="FFFFFFFF"/>
      <name val="Expo Office"/>
      <family val="3"/>
    </font>
    <font>
      <sz val="14"/>
      <color rgb="FFEAD0BC"/>
      <name val="Expo Office"/>
      <family val="3"/>
    </font>
    <font>
      <b/>
      <sz val="10"/>
      <color rgb="FFFF0000"/>
      <name val="Arial"/>
      <family val="2"/>
    </font>
    <font>
      <b/>
      <sz val="10"/>
      <color theme="0"/>
      <name val="Expo Office"/>
      <family val="3"/>
    </font>
    <font>
      <sz val="10"/>
      <color theme="1"/>
      <name val="Calibri"/>
      <family val="2"/>
      <scheme val="minor"/>
    </font>
    <font>
      <b/>
      <sz val="11"/>
      <color rgb="FF000000"/>
      <name val="Calibri"/>
      <family val="2"/>
    </font>
    <font>
      <b/>
      <sz val="20"/>
      <color rgb="FFFFFFFF"/>
      <name val="Expo Sans Std Light"/>
      <family val="3"/>
    </font>
    <font>
      <b/>
      <sz val="10"/>
      <color theme="1"/>
      <name val="Arial"/>
      <family val="2"/>
    </font>
    <font>
      <b/>
      <sz val="16"/>
      <color theme="1"/>
      <name val="Arial"/>
      <family val="2"/>
    </font>
    <font>
      <b/>
      <sz val="9"/>
      <color theme="1"/>
      <name val="Arial"/>
      <family val="2"/>
    </font>
    <font>
      <b/>
      <sz val="26"/>
      <color theme="4"/>
      <name val="Expo Office"/>
      <family val="3"/>
    </font>
    <font>
      <sz val="16"/>
      <color theme="1"/>
      <name val="Expo Office"/>
      <family val="3"/>
    </font>
  </fonts>
  <fills count="21">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4E3524"/>
        <bgColor indexed="64"/>
      </patternFill>
    </fill>
    <fill>
      <patternFill patternType="solid">
        <fgColor rgb="FFC5B9AC"/>
        <bgColor indexed="64"/>
      </patternFill>
    </fill>
    <fill>
      <patternFill patternType="solid">
        <fgColor theme="0" tint="-4.9989318521683403E-2"/>
        <bgColor indexed="64"/>
      </patternFill>
    </fill>
    <fill>
      <patternFill patternType="solid">
        <fgColor rgb="FFEFAC03"/>
        <bgColor indexed="64"/>
      </patternFill>
    </fill>
    <fill>
      <patternFill patternType="solid">
        <fgColor theme="9" tint="0.79998168889431442"/>
        <bgColor indexed="64"/>
      </patternFill>
    </fill>
    <fill>
      <patternFill patternType="solid">
        <fgColor rgb="FFEDCD00"/>
        <bgColor indexed="64"/>
      </patternFill>
    </fill>
    <fill>
      <patternFill patternType="solid">
        <fgColor rgb="FFEAD0BC"/>
        <bgColor indexed="64"/>
      </patternFill>
    </fill>
    <fill>
      <patternFill patternType="solid">
        <fgColor theme="0"/>
        <bgColor indexed="64"/>
      </patternFill>
    </fill>
    <fill>
      <patternFill patternType="solid">
        <fgColor theme="0" tint="-0.499984740745262"/>
        <bgColor indexed="64"/>
      </patternFill>
    </fill>
    <fill>
      <patternFill patternType="solid">
        <fgColor rgb="FFF1E0D3"/>
        <bgColor indexed="64"/>
      </patternFill>
    </fill>
    <fill>
      <patternFill patternType="solid">
        <fgColor rgb="FF9E613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2"/>
        <bgColor indexed="64"/>
      </patternFill>
    </fill>
  </fills>
  <borders count="18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double">
        <color indexed="64"/>
      </right>
      <top/>
      <bottom/>
      <diagonal/>
    </border>
    <border>
      <left/>
      <right style="double">
        <color indexed="64"/>
      </right>
      <top/>
      <bottom/>
      <diagonal/>
    </border>
    <border>
      <left style="double">
        <color indexed="64"/>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double">
        <color indexed="64"/>
      </top>
      <bottom style="double">
        <color indexed="64"/>
      </bottom>
      <diagonal/>
    </border>
    <border>
      <left style="thick">
        <color indexed="64"/>
      </left>
      <right/>
      <top/>
      <bottom style="thick">
        <color indexed="64"/>
      </bottom>
      <diagonal/>
    </border>
    <border>
      <left style="double">
        <color indexed="64"/>
      </left>
      <right style="thick">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double">
        <color indexed="64"/>
      </bottom>
      <diagonal/>
    </border>
    <border>
      <left/>
      <right/>
      <top style="dotted">
        <color indexed="64"/>
      </top>
      <bottom style="dotted">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right/>
      <top style="dotted">
        <color indexed="64"/>
      </top>
      <bottom/>
      <diagonal/>
    </border>
    <border>
      <left/>
      <right/>
      <top/>
      <bottom style="dotted">
        <color indexed="64"/>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ck">
        <color theme="0"/>
      </top>
      <bottom/>
      <diagonal/>
    </border>
    <border>
      <left/>
      <right/>
      <top/>
      <bottom style="thick">
        <color theme="0"/>
      </bottom>
      <diagonal/>
    </border>
    <border>
      <left style="thin">
        <color rgb="FF4E3524"/>
      </left>
      <right style="thin">
        <color rgb="FF4E3524"/>
      </right>
      <top style="thin">
        <color rgb="FF4E3524"/>
      </top>
      <bottom style="thin">
        <color rgb="FF4E3524"/>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style="double">
        <color theme="0"/>
      </bottom>
      <diagonal/>
    </border>
    <border>
      <left/>
      <right style="thin">
        <color theme="0"/>
      </right>
      <top style="thin">
        <color theme="0"/>
      </top>
      <bottom style="double">
        <color theme="0"/>
      </bottom>
      <diagonal/>
    </border>
    <border>
      <left style="thin">
        <color theme="0"/>
      </left>
      <right style="thin">
        <color theme="0"/>
      </right>
      <top style="thin">
        <color theme="0"/>
      </top>
      <bottom style="double">
        <color theme="0"/>
      </bottom>
      <diagonal/>
    </border>
    <border>
      <left style="thin">
        <color theme="0"/>
      </left>
      <right style="thin">
        <color theme="0"/>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0"/>
      </top>
      <bottom style="thin">
        <color theme="0"/>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double">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style="thick">
        <color theme="0"/>
      </top>
      <bottom/>
      <diagonal/>
    </border>
    <border>
      <left style="thin">
        <color theme="0"/>
      </left>
      <right style="thin">
        <color theme="0"/>
      </right>
      <top/>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right style="thick">
        <color theme="0"/>
      </right>
      <top/>
      <bottom style="double">
        <color theme="0"/>
      </bottom>
      <diagonal/>
    </border>
    <border>
      <left style="thick">
        <color theme="0"/>
      </left>
      <right/>
      <top style="thick">
        <color theme="0"/>
      </top>
      <bottom style="double">
        <color theme="0"/>
      </bottom>
      <diagonal/>
    </border>
    <border>
      <left/>
      <right/>
      <top style="thick">
        <color theme="0"/>
      </top>
      <bottom style="double">
        <color theme="0"/>
      </bottom>
      <diagonal/>
    </border>
    <border>
      <left style="thick">
        <color theme="0"/>
      </left>
      <right style="thick">
        <color theme="0"/>
      </right>
      <top style="thick">
        <color theme="0"/>
      </top>
      <bottom style="double">
        <color theme="0"/>
      </bottom>
      <diagonal/>
    </border>
    <border>
      <left style="thick">
        <color theme="0"/>
      </left>
      <right style="thick">
        <color theme="0"/>
      </right>
      <top/>
      <bottom style="double">
        <color theme="0"/>
      </bottom>
      <diagonal/>
    </border>
    <border>
      <left style="thick">
        <color theme="0"/>
      </left>
      <right/>
      <top style="double">
        <color theme="0"/>
      </top>
      <bottom/>
      <diagonal/>
    </border>
    <border>
      <left style="thick">
        <color theme="0"/>
      </left>
      <right/>
      <top style="double">
        <color theme="0"/>
      </top>
      <bottom style="thick">
        <color theme="0"/>
      </bottom>
      <diagonal/>
    </border>
    <border>
      <left/>
      <right/>
      <top style="double">
        <color theme="0"/>
      </top>
      <bottom style="thick">
        <color theme="0"/>
      </bottom>
      <diagonal/>
    </border>
    <border>
      <left style="thick">
        <color theme="0"/>
      </left>
      <right style="thick">
        <color theme="0"/>
      </right>
      <top style="double">
        <color theme="0"/>
      </top>
      <bottom style="thick">
        <color theme="0"/>
      </bottom>
      <diagonal/>
    </border>
    <border>
      <left/>
      <right style="thick">
        <color theme="0"/>
      </right>
      <top style="thick">
        <color theme="0"/>
      </top>
      <bottom style="double">
        <color theme="0"/>
      </bottom>
      <diagonal/>
    </border>
    <border>
      <left style="thick">
        <color rgb="FFFFFFFF"/>
      </left>
      <right/>
      <top/>
      <bottom/>
      <diagonal/>
    </border>
    <border>
      <left style="thick">
        <color rgb="FFFFFFFF"/>
      </left>
      <right/>
      <top/>
      <bottom style="thick">
        <color theme="0"/>
      </bottom>
      <diagonal/>
    </border>
    <border>
      <left style="thick">
        <color rgb="FFFFFFFF"/>
      </left>
      <right style="thick">
        <color rgb="FFFFFFFF"/>
      </right>
      <top/>
      <bottom style="thick">
        <color rgb="FFFFFFFF"/>
      </bottom>
      <diagonal/>
    </border>
    <border>
      <left style="thick">
        <color theme="0"/>
      </left>
      <right/>
      <top/>
      <bottom style="double">
        <color theme="0"/>
      </bottom>
      <diagonal/>
    </border>
    <border>
      <left style="thick">
        <color theme="0"/>
      </left>
      <right style="thick">
        <color theme="0"/>
      </right>
      <top/>
      <bottom style="thick">
        <color rgb="FFFFFFFF"/>
      </bottom>
      <diagonal/>
    </border>
    <border>
      <left style="thin">
        <color rgb="FF4E3524"/>
      </left>
      <right style="thin">
        <color theme="0"/>
      </right>
      <top style="thin">
        <color theme="0"/>
      </top>
      <bottom style="thin">
        <color rgb="FF4E3524"/>
      </bottom>
      <diagonal/>
    </border>
    <border>
      <left style="thin">
        <color theme="0"/>
      </left>
      <right style="thin">
        <color theme="0"/>
      </right>
      <top style="thin">
        <color theme="0"/>
      </top>
      <bottom style="thin">
        <color rgb="FF4E3524"/>
      </bottom>
      <diagonal/>
    </border>
    <border>
      <left style="thin">
        <color theme="0"/>
      </left>
      <right style="thin">
        <color rgb="FF4E3524"/>
      </right>
      <top style="thin">
        <color theme="0"/>
      </top>
      <bottom style="thin">
        <color rgb="FF4E3524"/>
      </bottom>
      <diagonal/>
    </border>
    <border>
      <left style="thin">
        <color indexed="64"/>
      </left>
      <right style="thin">
        <color theme="0"/>
      </right>
      <top style="thin">
        <color indexed="64"/>
      </top>
      <bottom style="thin">
        <color rgb="FF4E3524"/>
      </bottom>
      <diagonal/>
    </border>
    <border>
      <left style="thin">
        <color theme="0"/>
      </left>
      <right style="thin">
        <color theme="0"/>
      </right>
      <top style="thin">
        <color indexed="64"/>
      </top>
      <bottom style="thin">
        <color rgb="FF4E352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ck">
        <color rgb="FFFFFFFF"/>
      </right>
      <top style="thick">
        <color theme="0"/>
      </top>
      <bottom style="thick">
        <color theme="0"/>
      </bottom>
      <diagonal/>
    </border>
    <border>
      <left style="thick">
        <color theme="0"/>
      </left>
      <right style="thick">
        <color rgb="FFFFFFFF"/>
      </right>
      <top/>
      <bottom/>
      <diagonal/>
    </border>
    <border>
      <left style="thin">
        <color rgb="FF4E3524"/>
      </left>
      <right style="thin">
        <color rgb="FF4E3524"/>
      </right>
      <top style="thin">
        <color rgb="FF4E3524"/>
      </top>
      <bottom/>
      <diagonal/>
    </border>
    <border>
      <left style="thin">
        <color rgb="FF4E3524"/>
      </left>
      <right style="thin">
        <color rgb="FF4E3524"/>
      </right>
      <top/>
      <bottom style="thin">
        <color rgb="FF4E3524"/>
      </bottom>
      <diagonal/>
    </border>
    <border>
      <left style="thin">
        <color rgb="FF4E3524"/>
      </left>
      <right/>
      <top style="thin">
        <color rgb="FF4E3524"/>
      </top>
      <bottom style="thin">
        <color theme="0"/>
      </bottom>
      <diagonal/>
    </border>
    <border>
      <left/>
      <right/>
      <top style="thin">
        <color rgb="FF4E3524"/>
      </top>
      <bottom style="thin">
        <color theme="0"/>
      </bottom>
      <diagonal/>
    </border>
    <border>
      <left/>
      <right style="thin">
        <color rgb="FF4E3524"/>
      </right>
      <top style="thin">
        <color rgb="FF4E3524"/>
      </top>
      <bottom style="thin">
        <color theme="0"/>
      </bottom>
      <diagonal/>
    </border>
    <border>
      <left style="thick">
        <color theme="0"/>
      </left>
      <right style="thick">
        <color theme="0"/>
      </right>
      <top style="double">
        <color theme="0"/>
      </top>
      <bottom/>
      <diagonal/>
    </border>
    <border>
      <left/>
      <right style="thin">
        <color indexed="64"/>
      </right>
      <top style="double">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theme="0"/>
      </left>
      <right/>
      <top style="thin">
        <color theme="0"/>
      </top>
      <bottom/>
      <diagonal/>
    </border>
    <border>
      <left style="thin">
        <color indexed="64"/>
      </left>
      <right/>
      <top/>
      <bottom style="hair">
        <color indexed="64"/>
      </bottom>
      <diagonal/>
    </border>
  </borders>
  <cellStyleXfs count="5">
    <xf numFmtId="0" fontId="0" fillId="0" borderId="0"/>
    <xf numFmtId="0" fontId="40" fillId="2" borderId="0" applyNumberFormat="0" applyBorder="0" applyAlignment="0" applyProtection="0"/>
    <xf numFmtId="0" fontId="41" fillId="2" borderId="0" applyNumberFormat="0" applyBorder="0" applyAlignment="0" applyProtection="0"/>
    <xf numFmtId="0" fontId="17" fillId="0" borderId="0"/>
    <xf numFmtId="9" fontId="39" fillId="0" borderId="0" applyFont="0" applyFill="0" applyBorder="0" applyAlignment="0" applyProtection="0"/>
  </cellStyleXfs>
  <cellXfs count="780">
    <xf numFmtId="0" fontId="0" fillId="0" borderId="0" xfId="0"/>
    <xf numFmtId="0" fontId="42" fillId="0" borderId="0" xfId="0" applyFont="1" applyBorder="1"/>
    <xf numFmtId="0" fontId="43" fillId="3" borderId="0" xfId="0" applyFont="1" applyFill="1" applyAlignment="1">
      <alignment vertical="top"/>
    </xf>
    <xf numFmtId="0" fontId="43" fillId="0" borderId="0" xfId="0" applyFont="1" applyAlignment="1">
      <alignment vertical="top"/>
    </xf>
    <xf numFmtId="0" fontId="44" fillId="4" borderId="0" xfId="0" applyFont="1" applyFill="1" applyBorder="1" applyAlignment="1">
      <alignment vertical="top"/>
    </xf>
    <xf numFmtId="0" fontId="44" fillId="4" borderId="0" xfId="0" applyFont="1" applyFill="1" applyBorder="1" applyAlignment="1">
      <alignment horizontal="center" vertical="top"/>
    </xf>
    <xf numFmtId="0" fontId="45" fillId="4" borderId="0" xfId="0" applyFont="1" applyFill="1" applyBorder="1" applyAlignment="1">
      <alignment vertical="top"/>
    </xf>
    <xf numFmtId="0" fontId="45" fillId="4" borderId="0" xfId="0" applyFont="1" applyFill="1" applyBorder="1" applyAlignment="1">
      <alignment horizontal="center" vertical="top"/>
    </xf>
    <xf numFmtId="0" fontId="46" fillId="5" borderId="0" xfId="0" applyFont="1" applyFill="1" applyBorder="1" applyAlignment="1">
      <alignment vertical="top"/>
    </xf>
    <xf numFmtId="0" fontId="47" fillId="5" borderId="0" xfId="0" applyFont="1" applyFill="1" applyBorder="1" applyAlignment="1">
      <alignment vertical="top"/>
    </xf>
    <xf numFmtId="0" fontId="47" fillId="5" borderId="0" xfId="0" applyFont="1" applyFill="1" applyBorder="1" applyAlignment="1">
      <alignment horizontal="center" vertical="top"/>
    </xf>
    <xf numFmtId="0" fontId="46" fillId="5" borderId="0" xfId="0" applyFont="1" applyFill="1" applyBorder="1" applyAlignment="1">
      <alignment horizontal="center" vertical="top"/>
    </xf>
    <xf numFmtId="0" fontId="47" fillId="0" borderId="0" xfId="0" applyFont="1" applyFill="1" applyBorder="1" applyAlignment="1">
      <alignment vertical="top"/>
    </xf>
    <xf numFmtId="0" fontId="43" fillId="0" borderId="0" xfId="0" applyFont="1" applyAlignment="1">
      <alignment horizontal="left" vertical="top" wrapText="1"/>
    </xf>
    <xf numFmtId="0" fontId="48" fillId="0" borderId="0" xfId="0" applyFont="1" applyAlignment="1">
      <alignment horizontal="left" vertical="top" wrapText="1"/>
    </xf>
    <xf numFmtId="9" fontId="47" fillId="0" borderId="1" xfId="0" applyNumberFormat="1" applyFont="1" applyFill="1" applyBorder="1" applyAlignment="1">
      <alignment horizontal="center" vertical="top"/>
    </xf>
    <xf numFmtId="9" fontId="47" fillId="0" borderId="0" xfId="0" applyNumberFormat="1" applyFont="1" applyFill="1" applyBorder="1" applyAlignment="1">
      <alignment horizontal="center" vertical="top"/>
    </xf>
    <xf numFmtId="0" fontId="46" fillId="5" borderId="1" xfId="0" applyFont="1" applyFill="1" applyBorder="1" applyAlignment="1">
      <alignment horizontal="center" vertical="top"/>
    </xf>
    <xf numFmtId="0" fontId="43" fillId="6" borderId="1" xfId="0" applyFont="1" applyFill="1" applyBorder="1" applyAlignment="1">
      <alignment vertical="top"/>
    </xf>
    <xf numFmtId="1" fontId="47" fillId="0" borderId="0" xfId="0" applyNumberFormat="1" applyFont="1" applyFill="1" applyBorder="1" applyAlignment="1">
      <alignment horizontal="center" vertical="top"/>
    </xf>
    <xf numFmtId="0" fontId="48" fillId="0" borderId="1" xfId="0" applyFont="1" applyBorder="1" applyAlignment="1">
      <alignment vertical="top" wrapText="1"/>
    </xf>
    <xf numFmtId="0" fontId="43" fillId="0" borderId="0" xfId="0" applyFont="1"/>
    <xf numFmtId="0" fontId="49" fillId="0" borderId="0" xfId="0" applyFont="1" applyAlignment="1">
      <alignment horizontal="center"/>
    </xf>
    <xf numFmtId="0" fontId="17" fillId="0" borderId="0" xfId="3"/>
    <xf numFmtId="0" fontId="24" fillId="0" borderId="0" xfId="3" applyFont="1"/>
    <xf numFmtId="0" fontId="50" fillId="7" borderId="115" xfId="0" applyFont="1" applyFill="1" applyBorder="1" applyAlignment="1" applyProtection="1">
      <alignment horizontal="left" vertical="center" wrapText="1" readingOrder="1"/>
      <protection locked="0"/>
    </xf>
    <xf numFmtId="17" fontId="8" fillId="7" borderId="0" xfId="0" applyNumberFormat="1" applyFont="1" applyFill="1" applyBorder="1" applyAlignment="1" applyProtection="1">
      <alignment horizontal="left" vertical="center" wrapText="1" readingOrder="1"/>
      <protection locked="0"/>
    </xf>
    <xf numFmtId="0" fontId="8" fillId="7" borderId="0" xfId="0" applyFont="1" applyFill="1" applyBorder="1" applyAlignment="1" applyProtection="1">
      <alignment horizontal="left" vertical="center" wrapText="1" readingOrder="1"/>
      <protection locked="0"/>
    </xf>
    <xf numFmtId="0" fontId="50" fillId="7" borderId="0" xfId="0" applyFont="1" applyFill="1" applyBorder="1" applyAlignment="1" applyProtection="1">
      <alignment horizontal="left" vertical="center" wrapText="1" readingOrder="1"/>
      <protection locked="0"/>
    </xf>
    <xf numFmtId="168" fontId="50" fillId="7" borderId="116" xfId="0" applyNumberFormat="1" applyFont="1" applyFill="1" applyBorder="1" applyAlignment="1" applyProtection="1">
      <alignment horizontal="left" vertical="center" wrapText="1" readingOrder="1"/>
      <protection locked="0"/>
    </xf>
    <xf numFmtId="0" fontId="51" fillId="0" borderId="117" xfId="3" applyFont="1" applyBorder="1" applyAlignment="1">
      <alignment horizontal="center" vertical="center"/>
    </xf>
    <xf numFmtId="0" fontId="52" fillId="0" borderId="117" xfId="3" applyFont="1" applyBorder="1" applyAlignment="1">
      <alignment horizontal="left" vertical="center" wrapText="1"/>
    </xf>
    <xf numFmtId="0" fontId="52" fillId="0" borderId="117" xfId="3" applyFont="1" applyBorder="1" applyAlignment="1">
      <alignment vertical="center" wrapText="1"/>
    </xf>
    <xf numFmtId="0" fontId="52" fillId="0" borderId="117" xfId="0" applyFont="1" applyBorder="1" applyAlignment="1">
      <alignment horizontal="left" vertical="center" wrapText="1"/>
    </xf>
    <xf numFmtId="0" fontId="53" fillId="0" borderId="0" xfId="3" applyFont="1"/>
    <xf numFmtId="0" fontId="27" fillId="0" borderId="0" xfId="3" applyFont="1"/>
    <xf numFmtId="0" fontId="0" fillId="0" borderId="0" xfId="0" applyProtection="1"/>
    <xf numFmtId="14" fontId="0" fillId="0" borderId="0" xfId="0" applyNumberFormat="1" applyProtection="1"/>
    <xf numFmtId="0" fontId="0" fillId="0" borderId="0" xfId="0" applyAlignment="1" applyProtection="1">
      <alignment horizontal="center"/>
    </xf>
    <xf numFmtId="0" fontId="54" fillId="8" borderId="1" xfId="0" applyFont="1" applyFill="1" applyBorder="1" applyAlignment="1" applyProtection="1">
      <alignment horizontal="center" vertical="center"/>
    </xf>
    <xf numFmtId="0" fontId="17" fillId="0" borderId="0" xfId="0" applyFont="1" applyProtection="1"/>
    <xf numFmtId="0" fontId="0" fillId="0" borderId="2" xfId="0" applyBorder="1" applyProtection="1"/>
    <xf numFmtId="0" fontId="0" fillId="0" borderId="0" xfId="0" applyBorder="1" applyProtection="1"/>
    <xf numFmtId="16" fontId="0" fillId="0" borderId="0" xfId="0" applyNumberFormat="1" applyBorder="1" applyProtection="1"/>
    <xf numFmtId="0" fontId="0" fillId="0" borderId="0" xfId="0" applyBorder="1" applyAlignment="1" applyProtection="1">
      <alignment horizontal="center"/>
    </xf>
    <xf numFmtId="0" fontId="55" fillId="0" borderId="3" xfId="0" applyFont="1" applyBorder="1" applyProtection="1"/>
    <xf numFmtId="0" fontId="18" fillId="0" borderId="4" xfId="0" applyFont="1" applyBorder="1" applyAlignment="1" applyProtection="1">
      <alignment horizontal="centerContinuous" vertical="center"/>
    </xf>
    <xf numFmtId="0" fontId="11" fillId="0" borderId="4" xfId="0" applyFont="1" applyBorder="1" applyAlignment="1" applyProtection="1">
      <alignment horizontal="centerContinuous" vertical="center"/>
    </xf>
    <xf numFmtId="0" fontId="55" fillId="0" borderId="5" xfId="0" applyFont="1" applyBorder="1" applyProtection="1"/>
    <xf numFmtId="0" fontId="55" fillId="0" borderId="0" xfId="0" applyFont="1" applyProtection="1"/>
    <xf numFmtId="0" fontId="55" fillId="0" borderId="6" xfId="0" applyFont="1" applyBorder="1" applyProtection="1"/>
    <xf numFmtId="0" fontId="12" fillId="0" borderId="0" xfId="0" applyFont="1" applyBorder="1" applyAlignment="1" applyProtection="1">
      <alignment horizontal="centerContinuous" vertical="center"/>
    </xf>
    <xf numFmtId="0" fontId="55" fillId="0" borderId="7" xfId="0" applyFont="1" applyBorder="1" applyProtection="1"/>
    <xf numFmtId="0" fontId="13" fillId="0" borderId="0" xfId="0" applyFont="1" applyBorder="1" applyAlignment="1" applyProtection="1">
      <alignment horizontal="centerContinuous" vertical="center"/>
    </xf>
    <xf numFmtId="0" fontId="13" fillId="0" borderId="7" xfId="0" applyFont="1" applyBorder="1" applyAlignment="1" applyProtection="1">
      <alignment horizontal="centerContinuous" vertical="center"/>
    </xf>
    <xf numFmtId="0" fontId="55" fillId="0" borderId="0" xfId="0" applyFont="1" applyBorder="1" applyProtection="1"/>
    <xf numFmtId="0" fontId="55" fillId="0" borderId="0" xfId="0" applyFont="1" applyBorder="1" applyAlignment="1" applyProtection="1">
      <alignment horizontal="center"/>
    </xf>
    <xf numFmtId="0" fontId="55" fillId="0" borderId="8" xfId="0" applyFont="1" applyBorder="1" applyProtection="1"/>
    <xf numFmtId="0" fontId="56" fillId="0" borderId="0" xfId="0" applyFont="1" applyBorder="1" applyAlignment="1" applyProtection="1">
      <alignment vertical="top"/>
    </xf>
    <xf numFmtId="0" fontId="55" fillId="0" borderId="9" xfId="0" applyFont="1" applyBorder="1" applyProtection="1"/>
    <xf numFmtId="0" fontId="14" fillId="0" borderId="0" xfId="0" applyFont="1" applyBorder="1" applyAlignment="1" applyProtection="1"/>
    <xf numFmtId="0" fontId="55" fillId="0" borderId="10" xfId="0" applyFont="1" applyBorder="1" applyProtection="1"/>
    <xf numFmtId="0" fontId="14" fillId="0" borderId="10" xfId="0" applyFont="1" applyBorder="1" applyAlignment="1" applyProtection="1"/>
    <xf numFmtId="10" fontId="0" fillId="3" borderId="0" xfId="0" applyNumberFormat="1" applyFill="1" applyProtection="1"/>
    <xf numFmtId="0" fontId="57" fillId="0" borderId="11" xfId="0" applyFont="1" applyFill="1" applyBorder="1" applyAlignment="1" applyProtection="1">
      <alignment vertical="center"/>
    </xf>
    <xf numFmtId="3" fontId="55" fillId="0" borderId="0" xfId="0" applyNumberFormat="1" applyFont="1" applyProtection="1"/>
    <xf numFmtId="0" fontId="57" fillId="0" borderId="12" xfId="0" applyFont="1" applyFill="1" applyBorder="1" applyAlignment="1" applyProtection="1">
      <alignment vertical="center"/>
    </xf>
    <xf numFmtId="164" fontId="14" fillId="0" borderId="13" xfId="4" applyNumberFormat="1" applyFont="1" applyFill="1" applyBorder="1" applyAlignment="1" applyProtection="1">
      <alignment horizontal="center" vertical="center"/>
    </xf>
    <xf numFmtId="0" fontId="57" fillId="0" borderId="14" xfId="0" applyFont="1" applyFill="1" applyBorder="1" applyAlignment="1" applyProtection="1">
      <alignment vertical="center"/>
    </xf>
    <xf numFmtId="0" fontId="58" fillId="0" borderId="11" xfId="0" applyFont="1" applyFill="1" applyBorder="1" applyAlignment="1" applyProtection="1">
      <alignment vertical="center"/>
    </xf>
    <xf numFmtId="0" fontId="14" fillId="0" borderId="9" xfId="0" applyFont="1" applyBorder="1" applyAlignment="1" applyProtection="1"/>
    <xf numFmtId="0" fontId="55" fillId="0" borderId="15" xfId="0" applyFont="1" applyBorder="1" applyProtection="1"/>
    <xf numFmtId="0" fontId="55" fillId="0" borderId="16" xfId="0" applyFont="1" applyBorder="1" applyProtection="1"/>
    <xf numFmtId="0" fontId="15" fillId="0" borderId="17" xfId="0" applyFont="1" applyFill="1" applyBorder="1" applyAlignment="1" applyProtection="1">
      <alignment horizontal="left" vertical="center"/>
    </xf>
    <xf numFmtId="0" fontId="59" fillId="0" borderId="17" xfId="0" applyFont="1" applyBorder="1" applyProtection="1"/>
    <xf numFmtId="0" fontId="59" fillId="0" borderId="17" xfId="0" applyFont="1" applyBorder="1" applyAlignment="1" applyProtection="1">
      <alignment horizontal="left"/>
    </xf>
    <xf numFmtId="0" fontId="14" fillId="9" borderId="13" xfId="0" applyFont="1" applyFill="1" applyBorder="1" applyAlignment="1" applyProtection="1">
      <alignment horizontal="center" vertical="center" wrapText="1"/>
    </xf>
    <xf numFmtId="0" fontId="55" fillId="0" borderId="0" xfId="0" applyFont="1" applyAlignment="1" applyProtection="1">
      <alignment horizontal="center"/>
    </xf>
    <xf numFmtId="0" fontId="60" fillId="0" borderId="0" xfId="0" applyFont="1" applyProtection="1"/>
    <xf numFmtId="0" fontId="16" fillId="9" borderId="13" xfId="0" applyFont="1" applyFill="1" applyBorder="1" applyAlignment="1" applyProtection="1">
      <alignment horizontal="center" vertical="center"/>
    </xf>
    <xf numFmtId="0" fontId="16" fillId="9" borderId="18" xfId="0" applyFont="1" applyFill="1" applyBorder="1" applyAlignment="1" applyProtection="1">
      <alignment horizontal="center" vertical="center"/>
    </xf>
    <xf numFmtId="0" fontId="14" fillId="0" borderId="19" xfId="0" applyFont="1" applyFill="1" applyBorder="1" applyAlignment="1" applyProtection="1">
      <alignment horizontal="left" vertical="center"/>
    </xf>
    <xf numFmtId="0" fontId="14" fillId="0" borderId="20" xfId="0" applyFont="1" applyFill="1" applyBorder="1" applyAlignment="1" applyProtection="1">
      <alignment horizontal="left" vertical="center"/>
    </xf>
    <xf numFmtId="1" fontId="14" fillId="0" borderId="20" xfId="4" applyNumberFormat="1" applyFont="1" applyFill="1" applyBorder="1" applyAlignment="1" applyProtection="1">
      <alignment horizontal="center" vertical="center"/>
    </xf>
    <xf numFmtId="1" fontId="14" fillId="0" borderId="21" xfId="4" applyNumberFormat="1" applyFont="1" applyFill="1" applyBorder="1" applyAlignment="1" applyProtection="1">
      <alignment horizontal="center" vertical="center"/>
    </xf>
    <xf numFmtId="10" fontId="0" fillId="0" borderId="0" xfId="0" applyNumberFormat="1" applyProtection="1"/>
    <xf numFmtId="10" fontId="0" fillId="0" borderId="0" xfId="0" applyNumberFormat="1" applyAlignment="1" applyProtection="1">
      <alignment horizontal="center"/>
    </xf>
    <xf numFmtId="0" fontId="61" fillId="0" borderId="0" xfId="0" applyFont="1" applyProtection="1"/>
    <xf numFmtId="0" fontId="61" fillId="0" borderId="0" xfId="0" applyFont="1" applyAlignment="1" applyProtection="1">
      <alignment horizontal="center"/>
    </xf>
    <xf numFmtId="0" fontId="6" fillId="7" borderId="118" xfId="0" applyFont="1" applyFill="1" applyBorder="1" applyAlignment="1" applyProtection="1">
      <alignment horizontal="left" vertical="center" wrapText="1" readingOrder="1"/>
    </xf>
    <xf numFmtId="0" fontId="50" fillId="7" borderId="115" xfId="0" applyFont="1" applyFill="1" applyBorder="1" applyAlignment="1" applyProtection="1">
      <alignment horizontal="left" vertical="center" wrapText="1" readingOrder="1"/>
    </xf>
    <xf numFmtId="0" fontId="50" fillId="7" borderId="115" xfId="0" applyFont="1" applyFill="1" applyBorder="1" applyAlignment="1" applyProtection="1">
      <alignment horizontal="center" vertical="center" wrapText="1" readingOrder="1"/>
    </xf>
    <xf numFmtId="0" fontId="6" fillId="7" borderId="120" xfId="0" applyFont="1" applyFill="1" applyBorder="1" applyAlignment="1" applyProtection="1">
      <alignment horizontal="left" vertical="center" wrapText="1" readingOrder="1"/>
    </xf>
    <xf numFmtId="17" fontId="62" fillId="7" borderId="0" xfId="0" applyNumberFormat="1" applyFont="1" applyFill="1" applyBorder="1" applyAlignment="1" applyProtection="1">
      <alignment horizontal="left" vertical="center" wrapText="1" readingOrder="1"/>
    </xf>
    <xf numFmtId="0" fontId="62" fillId="7" borderId="0" xfId="0" applyFont="1" applyFill="1" applyBorder="1" applyAlignment="1" applyProtection="1">
      <alignment horizontal="left" vertical="center" wrapText="1" readingOrder="1"/>
    </xf>
    <xf numFmtId="0" fontId="50" fillId="7" borderId="0" xfId="0" applyFont="1" applyFill="1" applyBorder="1" applyAlignment="1" applyProtection="1">
      <alignment horizontal="center" vertical="center" wrapText="1" readingOrder="1"/>
    </xf>
    <xf numFmtId="0" fontId="50" fillId="7" borderId="0" xfId="0" applyFont="1" applyFill="1" applyBorder="1" applyAlignment="1" applyProtection="1">
      <alignment horizontal="left" vertical="center" wrapText="1" readingOrder="1"/>
    </xf>
    <xf numFmtId="0" fontId="6" fillId="7" borderId="122" xfId="0" applyFont="1" applyFill="1" applyBorder="1" applyAlignment="1" applyProtection="1">
      <alignment horizontal="left" vertical="center" wrapText="1" readingOrder="1"/>
    </xf>
    <xf numFmtId="168" fontId="50" fillId="7" borderId="116" xfId="0" applyNumberFormat="1" applyFont="1" applyFill="1" applyBorder="1" applyAlignment="1" applyProtection="1">
      <alignment horizontal="left" vertical="center" wrapText="1" readingOrder="1"/>
    </xf>
    <xf numFmtId="0" fontId="50" fillId="7" borderId="116" xfId="0" applyFont="1" applyFill="1" applyBorder="1" applyAlignment="1" applyProtection="1">
      <alignment horizontal="center" vertical="center" wrapText="1" readingOrder="1"/>
    </xf>
    <xf numFmtId="0" fontId="50" fillId="7" borderId="116" xfId="0" applyFont="1" applyFill="1" applyBorder="1" applyAlignment="1" applyProtection="1">
      <alignment horizontal="left" vertical="center" wrapText="1" readingOrder="1"/>
    </xf>
    <xf numFmtId="0" fontId="57" fillId="0" borderId="0" xfId="0" applyFont="1" applyProtection="1"/>
    <xf numFmtId="0" fontId="63" fillId="4" borderId="124" xfId="0" applyFont="1" applyFill="1" applyBorder="1" applyAlignment="1" applyProtection="1">
      <alignment horizontal="center" vertical="center" wrapText="1"/>
    </xf>
    <xf numFmtId="0" fontId="64" fillId="4" borderId="124" xfId="0" applyFont="1" applyFill="1" applyBorder="1" applyAlignment="1" applyProtection="1">
      <alignment horizontal="center" vertical="center" wrapText="1"/>
    </xf>
    <xf numFmtId="0" fontId="19" fillId="10" borderId="125" xfId="0" applyFont="1" applyFill="1" applyBorder="1" applyAlignment="1" applyProtection="1">
      <alignment vertical="center"/>
    </xf>
    <xf numFmtId="0" fontId="19" fillId="10" borderId="126" xfId="0" applyFont="1" applyFill="1" applyBorder="1" applyAlignment="1" applyProtection="1">
      <alignment vertical="center"/>
    </xf>
    <xf numFmtId="0" fontId="19" fillId="10" borderId="127" xfId="0" applyFont="1" applyFill="1" applyBorder="1" applyAlignment="1" applyProtection="1">
      <alignment vertical="center"/>
    </xf>
    <xf numFmtId="10" fontId="20" fillId="10" borderId="127" xfId="0" applyNumberFormat="1" applyFont="1" applyFill="1" applyBorder="1" applyAlignment="1" applyProtection="1">
      <alignment horizontal="center" vertical="center"/>
    </xf>
    <xf numFmtId="0" fontId="65" fillId="0" borderId="128" xfId="0" applyFont="1" applyBorder="1" applyAlignment="1" applyProtection="1">
      <alignment vertical="top"/>
    </xf>
    <xf numFmtId="0" fontId="61" fillId="0" borderId="128" xfId="0" applyFont="1" applyBorder="1" applyAlignment="1" applyProtection="1">
      <alignment vertical="top" wrapText="1"/>
    </xf>
    <xf numFmtId="0" fontId="66" fillId="4" borderId="22" xfId="0" applyFont="1" applyFill="1" applyBorder="1" applyAlignment="1" applyProtection="1">
      <alignment vertical="center"/>
    </xf>
    <xf numFmtId="0" fontId="61" fillId="0" borderId="0" xfId="0" applyFont="1" applyBorder="1" applyAlignment="1" applyProtection="1"/>
    <xf numFmtId="0" fontId="61" fillId="0" borderId="0" xfId="0" applyFont="1" applyBorder="1" applyAlignment="1" applyProtection="1">
      <alignment vertical="top" wrapText="1"/>
    </xf>
    <xf numFmtId="0" fontId="20" fillId="10" borderId="125" xfId="0" applyFont="1" applyFill="1" applyBorder="1" applyAlignment="1" applyProtection="1">
      <alignment vertical="center"/>
    </xf>
    <xf numFmtId="0" fontId="20" fillId="10" borderId="126" xfId="0" applyFont="1" applyFill="1" applyBorder="1" applyAlignment="1" applyProtection="1">
      <alignment vertical="center"/>
    </xf>
    <xf numFmtId="164" fontId="20" fillId="10" borderId="127" xfId="0" applyNumberFormat="1" applyFont="1" applyFill="1" applyBorder="1" applyAlignment="1" applyProtection="1">
      <alignment horizontal="center" vertical="center"/>
    </xf>
    <xf numFmtId="164" fontId="21" fillId="10" borderId="127" xfId="4" applyNumberFormat="1" applyFont="1" applyFill="1" applyBorder="1" applyAlignment="1" applyProtection="1">
      <alignment horizontal="center" vertical="center"/>
    </xf>
    <xf numFmtId="0" fontId="20" fillId="10" borderId="129" xfId="0" applyFont="1" applyFill="1" applyBorder="1" applyAlignment="1" applyProtection="1">
      <alignment vertical="center"/>
    </xf>
    <xf numFmtId="0" fontId="20" fillId="10" borderId="130" xfId="0" applyFont="1" applyFill="1" applyBorder="1" applyAlignment="1" applyProtection="1">
      <alignment vertical="center"/>
    </xf>
    <xf numFmtId="164" fontId="20" fillId="10" borderId="131" xfId="0" applyNumberFormat="1" applyFont="1" applyFill="1" applyBorder="1" applyAlignment="1" applyProtection="1">
      <alignment horizontal="center" vertical="center"/>
    </xf>
    <xf numFmtId="164" fontId="21" fillId="10" borderId="131" xfId="4" applyNumberFormat="1" applyFont="1" applyFill="1" applyBorder="1" applyAlignment="1" applyProtection="1">
      <alignment horizontal="center" vertical="center"/>
    </xf>
    <xf numFmtId="164" fontId="19" fillId="10" borderId="132" xfId="0" applyNumberFormat="1" applyFont="1" applyFill="1" applyBorder="1" applyAlignment="1" applyProtection="1">
      <alignment horizontal="center" vertical="center"/>
    </xf>
    <xf numFmtId="164" fontId="22" fillId="10" borderId="132" xfId="4" applyNumberFormat="1" applyFont="1" applyFill="1" applyBorder="1" applyAlignment="1" applyProtection="1">
      <alignment horizontal="center" vertical="center"/>
    </xf>
    <xf numFmtId="0" fontId="61" fillId="0" borderId="128" xfId="0" applyFont="1" applyBorder="1" applyAlignment="1" applyProtection="1">
      <alignment vertical="top"/>
    </xf>
    <xf numFmtId="0" fontId="61" fillId="0" borderId="0" xfId="0" applyFont="1" applyBorder="1" applyAlignment="1" applyProtection="1">
      <alignment vertical="top"/>
    </xf>
    <xf numFmtId="0" fontId="64" fillId="4" borderId="127" xfId="0" applyFont="1" applyFill="1" applyBorder="1" applyAlignment="1" applyProtection="1">
      <alignment horizontal="center" vertical="center" wrapText="1"/>
    </xf>
    <xf numFmtId="0" fontId="63" fillId="4" borderId="127" xfId="0" applyFont="1" applyFill="1" applyBorder="1" applyAlignment="1" applyProtection="1">
      <alignment horizontal="center" vertical="center" wrapText="1"/>
    </xf>
    <xf numFmtId="0" fontId="20" fillId="10" borderId="133" xfId="0" applyFont="1" applyFill="1" applyBorder="1" applyAlignment="1" applyProtection="1">
      <alignment vertical="center"/>
    </xf>
    <xf numFmtId="0" fontId="20" fillId="10" borderId="134" xfId="0" applyFont="1" applyFill="1" applyBorder="1" applyAlignment="1" applyProtection="1">
      <alignment vertical="center"/>
    </xf>
    <xf numFmtId="0" fontId="20" fillId="10" borderId="135" xfId="0" applyFont="1" applyFill="1" applyBorder="1" applyAlignment="1" applyProtection="1">
      <alignment vertical="center"/>
    </xf>
    <xf numFmtId="3" fontId="21" fillId="10" borderId="127" xfId="4" applyNumberFormat="1" applyFont="1" applyFill="1" applyBorder="1" applyAlignment="1" applyProtection="1">
      <alignment horizontal="center" vertical="center"/>
    </xf>
    <xf numFmtId="0" fontId="20" fillId="10" borderId="136" xfId="0" applyFont="1" applyFill="1" applyBorder="1" applyAlignment="1" applyProtection="1">
      <alignment vertical="center"/>
    </xf>
    <xf numFmtId="0" fontId="66" fillId="4" borderId="0" xfId="0" applyFont="1" applyFill="1" applyBorder="1" applyAlignment="1" applyProtection="1">
      <alignment vertical="center"/>
    </xf>
    <xf numFmtId="0" fontId="63" fillId="4" borderId="137" xfId="0" applyFont="1" applyFill="1" applyBorder="1" applyAlignment="1" applyProtection="1">
      <alignment vertical="center" wrapText="1"/>
    </xf>
    <xf numFmtId="0" fontId="63" fillId="4" borderId="138" xfId="0" applyFont="1" applyFill="1" applyBorder="1" applyAlignment="1" applyProtection="1">
      <alignment vertical="center" wrapText="1"/>
    </xf>
    <xf numFmtId="15" fontId="0" fillId="0" borderId="0" xfId="0" applyNumberFormat="1" applyProtection="1"/>
    <xf numFmtId="0" fontId="67" fillId="0" borderId="0" xfId="0" applyFont="1" applyProtection="1"/>
    <xf numFmtId="0" fontId="68" fillId="4" borderId="127" xfId="0" applyFont="1" applyFill="1" applyBorder="1" applyAlignment="1" applyProtection="1">
      <alignment horizontal="center" vertical="center" wrapText="1"/>
    </xf>
    <xf numFmtId="169" fontId="63" fillId="4" borderId="127" xfId="0" applyNumberFormat="1" applyFont="1" applyFill="1" applyBorder="1" applyAlignment="1" applyProtection="1">
      <alignment horizontal="center" vertical="center" wrapText="1"/>
    </xf>
    <xf numFmtId="9" fontId="0" fillId="0" borderId="0" xfId="0" applyNumberFormat="1" applyProtection="1"/>
    <xf numFmtId="0" fontId="61" fillId="0" borderId="139" xfId="0" applyFont="1" applyBorder="1" applyAlignment="1" applyProtection="1">
      <alignment vertical="top"/>
    </xf>
    <xf numFmtId="0" fontId="69" fillId="10" borderId="140" xfId="0" applyFont="1" applyFill="1" applyBorder="1" applyAlignment="1" applyProtection="1">
      <alignment horizontal="left" vertical="center" wrapText="1" readingOrder="1"/>
    </xf>
    <xf numFmtId="0" fontId="69" fillId="10" borderId="141" xfId="0" applyFont="1" applyFill="1" applyBorder="1" applyAlignment="1" applyProtection="1">
      <alignment horizontal="left" vertical="center" wrapText="1" readingOrder="1"/>
    </xf>
    <xf numFmtId="0" fontId="69" fillId="10" borderId="142" xfId="0" applyFont="1" applyFill="1" applyBorder="1" applyAlignment="1" applyProtection="1">
      <alignment horizontal="left" vertical="center" wrapText="1" readingOrder="1"/>
    </xf>
    <xf numFmtId="0" fontId="69" fillId="10" borderId="140" xfId="0" applyFont="1" applyFill="1" applyBorder="1" applyAlignment="1" applyProtection="1">
      <alignment horizontal="center" vertical="center" wrapText="1" readingOrder="1"/>
    </xf>
    <xf numFmtId="0" fontId="61" fillId="11" borderId="0" xfId="0" applyFont="1" applyFill="1" applyProtection="1"/>
    <xf numFmtId="0" fontId="69" fillId="10" borderId="116" xfId="0" applyFont="1" applyFill="1" applyBorder="1" applyAlignment="1" applyProtection="1">
      <alignment horizontal="left" vertical="center" wrapText="1" readingOrder="1"/>
    </xf>
    <xf numFmtId="0" fontId="50" fillId="10" borderId="140" xfId="0" applyFont="1" applyFill="1" applyBorder="1" applyAlignment="1" applyProtection="1">
      <alignment horizontal="left" vertical="center" wrapText="1" readingOrder="1"/>
    </xf>
    <xf numFmtId="0" fontId="50" fillId="10" borderId="141" xfId="0" applyFont="1" applyFill="1" applyBorder="1" applyAlignment="1" applyProtection="1">
      <alignment horizontal="left" vertical="center" wrapText="1" readingOrder="1"/>
    </xf>
    <xf numFmtId="0" fontId="69" fillId="12" borderId="142" xfId="0" applyFont="1" applyFill="1" applyBorder="1" applyAlignment="1" applyProtection="1">
      <alignment horizontal="center" vertical="center" wrapText="1" readingOrder="1"/>
    </xf>
    <xf numFmtId="0" fontId="69" fillId="10" borderId="143" xfId="0" applyFont="1" applyFill="1" applyBorder="1" applyAlignment="1" applyProtection="1">
      <alignment horizontal="left" vertical="center" wrapText="1" readingOrder="1"/>
    </xf>
    <xf numFmtId="0" fontId="69" fillId="13" borderId="141" xfId="0" applyFont="1" applyFill="1" applyBorder="1" applyAlignment="1" applyProtection="1">
      <alignment horizontal="left" vertical="center" wrapText="1" readingOrder="1"/>
    </xf>
    <xf numFmtId="0" fontId="69" fillId="13" borderId="142" xfId="0" applyFont="1" applyFill="1" applyBorder="1" applyAlignment="1" applyProtection="1">
      <alignment horizontal="left" vertical="center" wrapText="1" readingOrder="1"/>
    </xf>
    <xf numFmtId="0" fontId="50" fillId="10" borderId="142" xfId="0" applyFont="1" applyFill="1" applyBorder="1" applyAlignment="1" applyProtection="1">
      <alignment horizontal="left" vertical="center" wrapText="1" readingOrder="1"/>
    </xf>
    <xf numFmtId="0" fontId="50" fillId="10" borderId="144" xfId="0" applyFont="1" applyFill="1" applyBorder="1" applyAlignment="1" applyProtection="1">
      <alignment horizontal="left" vertical="top" wrapText="1" readingOrder="1"/>
    </xf>
    <xf numFmtId="0" fontId="50" fillId="10" borderId="145" xfId="0" applyFont="1" applyFill="1" applyBorder="1" applyAlignment="1" applyProtection="1">
      <alignment horizontal="left" vertical="top" wrapText="1" readingOrder="1"/>
    </xf>
    <xf numFmtId="0" fontId="50" fillId="10" borderId="140" xfId="0" applyFont="1" applyFill="1" applyBorder="1" applyAlignment="1" applyProtection="1">
      <alignment horizontal="left" vertical="top" wrapText="1" readingOrder="1"/>
    </xf>
    <xf numFmtId="0" fontId="50" fillId="10" borderId="141" xfId="0" applyFont="1" applyFill="1" applyBorder="1" applyAlignment="1" applyProtection="1">
      <alignment horizontal="left" vertical="top" wrapText="1" readingOrder="1"/>
    </xf>
    <xf numFmtId="0" fontId="50" fillId="10" borderId="118" xfId="0" applyFont="1" applyFill="1" applyBorder="1" applyAlignment="1" applyProtection="1">
      <alignment horizontal="left" vertical="center" wrapText="1" readingOrder="1"/>
    </xf>
    <xf numFmtId="0" fontId="69" fillId="10" borderId="142" xfId="0" applyFont="1" applyFill="1" applyBorder="1" applyAlignment="1" applyProtection="1">
      <alignment horizontal="center" vertical="center" wrapText="1" readingOrder="1"/>
    </xf>
    <xf numFmtId="0" fontId="64" fillId="0" borderId="0" xfId="0" applyFont="1" applyFill="1" applyBorder="1" applyAlignment="1" applyProtection="1">
      <alignment vertical="top" wrapText="1"/>
    </xf>
    <xf numFmtId="0" fontId="4" fillId="10" borderId="142" xfId="0" applyFont="1" applyFill="1" applyBorder="1" applyAlignment="1" applyProtection="1">
      <alignment horizontal="left" vertical="center" wrapText="1" readingOrder="1"/>
    </xf>
    <xf numFmtId="0" fontId="4" fillId="10" borderId="146" xfId="0" applyFont="1" applyFill="1" applyBorder="1" applyAlignment="1" applyProtection="1">
      <alignment horizontal="left" vertical="center" wrapText="1" readingOrder="1"/>
    </xf>
    <xf numFmtId="0" fontId="69" fillId="10" borderId="146" xfId="0" applyFont="1" applyFill="1" applyBorder="1" applyAlignment="1" applyProtection="1">
      <alignment horizontal="left" vertical="center" wrapText="1" readingOrder="1"/>
    </xf>
    <xf numFmtId="0" fontId="70" fillId="14" borderId="0" xfId="0" applyFont="1" applyFill="1" applyBorder="1" applyAlignment="1" applyProtection="1">
      <alignment horizontal="left" vertical="center" wrapText="1" readingOrder="1"/>
    </xf>
    <xf numFmtId="0" fontId="69" fillId="13" borderId="142" xfId="0" applyFont="1" applyFill="1" applyBorder="1" applyAlignment="1" applyProtection="1">
      <alignment horizontal="center" vertical="center" wrapText="1" readingOrder="1"/>
    </xf>
    <xf numFmtId="0" fontId="61" fillId="0" borderId="0" xfId="0" applyFont="1" applyBorder="1" applyProtection="1"/>
    <xf numFmtId="0" fontId="61" fillId="0" borderId="0" xfId="0" applyFont="1" applyBorder="1" applyAlignment="1" applyProtection="1">
      <alignment horizontal="center"/>
    </xf>
    <xf numFmtId="0" fontId="71" fillId="0" borderId="0" xfId="0" applyFont="1" applyProtection="1"/>
    <xf numFmtId="0" fontId="55" fillId="0" borderId="23" xfId="0" applyFont="1" applyBorder="1" applyProtection="1"/>
    <xf numFmtId="0" fontId="72" fillId="4" borderId="22" xfId="0" applyFont="1" applyFill="1" applyBorder="1" applyAlignment="1" applyProtection="1">
      <alignment horizontal="left" vertical="center"/>
    </xf>
    <xf numFmtId="0" fontId="13" fillId="0" borderId="0" xfId="0" applyFont="1" applyBorder="1" applyAlignment="1" applyProtection="1">
      <alignment horizontal="centerContinuous" vertical="center" wrapText="1"/>
    </xf>
    <xf numFmtId="0" fontId="29" fillId="0" borderId="0" xfId="0" applyFont="1" applyBorder="1" applyAlignment="1" applyProtection="1">
      <alignment horizontal="centerContinuous" vertical="center"/>
    </xf>
    <xf numFmtId="0" fontId="57" fillId="0" borderId="0" xfId="0" applyFont="1" applyBorder="1" applyProtection="1"/>
    <xf numFmtId="0" fontId="30" fillId="0" borderId="7" xfId="0" applyFont="1" applyFill="1" applyBorder="1" applyAlignment="1" applyProtection="1">
      <alignment vertical="center"/>
    </xf>
    <xf numFmtId="0" fontId="31" fillId="0" borderId="17" xfId="0" applyFont="1" applyBorder="1" applyAlignment="1" applyProtection="1">
      <alignment vertical="top" wrapText="1"/>
    </xf>
    <xf numFmtId="15" fontId="57" fillId="0" borderId="0" xfId="0" applyNumberFormat="1" applyFont="1" applyBorder="1" applyProtection="1"/>
    <xf numFmtId="0" fontId="31" fillId="0" borderId="15" xfId="0" applyFont="1" applyBorder="1" applyAlignment="1" applyProtection="1">
      <alignment vertical="top" wrapText="1"/>
    </xf>
    <xf numFmtId="0" fontId="30" fillId="0" borderId="16" xfId="0" applyFont="1" applyFill="1" applyBorder="1" applyAlignment="1" applyProtection="1">
      <alignment vertical="center"/>
    </xf>
    <xf numFmtId="0" fontId="32" fillId="9" borderId="0" xfId="0" applyFont="1" applyFill="1" applyBorder="1" applyAlignment="1" applyProtection="1">
      <alignment horizontal="left" vertical="center"/>
    </xf>
    <xf numFmtId="0" fontId="57" fillId="9" borderId="0" xfId="0" applyFont="1" applyFill="1" applyBorder="1" applyAlignment="1" applyProtection="1"/>
    <xf numFmtId="0" fontId="30" fillId="0" borderId="15" xfId="0" applyFont="1" applyFill="1" applyBorder="1" applyAlignment="1" applyProtection="1">
      <alignment vertical="center"/>
    </xf>
    <xf numFmtId="0" fontId="33" fillId="0" borderId="10" xfId="0" applyFont="1" applyFill="1" applyBorder="1" applyAlignment="1" applyProtection="1"/>
    <xf numFmtId="0" fontId="57" fillId="0" borderId="0" xfId="0" applyFont="1" applyFill="1" applyBorder="1" applyProtection="1"/>
    <xf numFmtId="0" fontId="57" fillId="0" borderId="9" xfId="0" applyFont="1" applyBorder="1" applyProtection="1"/>
    <xf numFmtId="0" fontId="57" fillId="0" borderId="24" xfId="0" applyFont="1" applyFill="1" applyBorder="1" applyProtection="1"/>
    <xf numFmtId="0" fontId="33" fillId="0" borderId="0" xfId="0" applyFont="1" applyBorder="1" applyAlignment="1" applyProtection="1"/>
    <xf numFmtId="0" fontId="33" fillId="0" borderId="25" xfId="0" applyFont="1" applyBorder="1" applyAlignment="1" applyProtection="1">
      <alignment vertical="center"/>
    </xf>
    <xf numFmtId="0" fontId="33" fillId="0" borderId="26" xfId="0" applyFont="1" applyBorder="1" applyAlignment="1" applyProtection="1">
      <alignment vertical="center"/>
    </xf>
    <xf numFmtId="0" fontId="33" fillId="0" borderId="27" xfId="0" applyFont="1" applyBorder="1" applyAlignment="1" applyProtection="1">
      <alignment vertical="center"/>
    </xf>
    <xf numFmtId="0" fontId="33" fillId="0" borderId="28" xfId="0" applyFont="1" applyBorder="1" applyAlignment="1" applyProtection="1">
      <alignment vertical="center"/>
    </xf>
    <xf numFmtId="167" fontId="27" fillId="0" borderId="18" xfId="0" applyNumberFormat="1" applyFont="1" applyFill="1" applyBorder="1" applyAlignment="1" applyProtection="1">
      <alignment horizontal="center" vertical="center"/>
    </xf>
    <xf numFmtId="0" fontId="57" fillId="0" borderId="10" xfId="0" applyFont="1" applyBorder="1" applyAlignment="1" applyProtection="1"/>
    <xf numFmtId="0" fontId="57" fillId="0" borderId="9" xfId="0" applyFont="1" applyFill="1" applyBorder="1" applyAlignment="1" applyProtection="1"/>
    <xf numFmtId="0" fontId="57" fillId="0" borderId="9" xfId="0" applyFont="1" applyFill="1" applyBorder="1" applyProtection="1"/>
    <xf numFmtId="0" fontId="33" fillId="0" borderId="29" xfId="0" applyFont="1" applyBorder="1" applyAlignment="1" applyProtection="1">
      <alignment vertical="center"/>
    </xf>
    <xf numFmtId="49" fontId="33" fillId="0" borderId="30" xfId="0" applyNumberFormat="1" applyFont="1" applyBorder="1" applyAlignment="1" applyProtection="1">
      <alignment vertical="center"/>
    </xf>
    <xf numFmtId="0" fontId="33" fillId="0" borderId="31" xfId="0" applyFont="1" applyBorder="1" applyAlignment="1" applyProtection="1">
      <alignment vertical="center"/>
    </xf>
    <xf numFmtId="167" fontId="27" fillId="0" borderId="32" xfId="0" applyNumberFormat="1" applyFont="1" applyFill="1" applyBorder="1" applyAlignment="1" applyProtection="1">
      <alignment horizontal="center" vertical="center"/>
    </xf>
    <xf numFmtId="167" fontId="27" fillId="0" borderId="31" xfId="0" applyNumberFormat="1" applyFont="1" applyFill="1" applyBorder="1" applyAlignment="1" applyProtection="1">
      <alignment horizontal="center" vertical="center"/>
    </xf>
    <xf numFmtId="164" fontId="27" fillId="0" borderId="0" xfId="0" applyNumberFormat="1" applyFont="1" applyFill="1" applyBorder="1" applyAlignment="1" applyProtection="1">
      <alignment horizontal="center" vertical="center"/>
    </xf>
    <xf numFmtId="0" fontId="57" fillId="0" borderId="7" xfId="0" applyFont="1" applyFill="1" applyBorder="1" applyProtection="1"/>
    <xf numFmtId="0" fontId="33" fillId="0" borderId="33" xfId="0" applyFont="1" applyBorder="1" applyAlignment="1" applyProtection="1">
      <alignment vertical="center"/>
    </xf>
    <xf numFmtId="0" fontId="57" fillId="0" borderId="9" xfId="0" applyFont="1" applyBorder="1" applyAlignment="1" applyProtection="1"/>
    <xf numFmtId="164" fontId="27" fillId="0" borderId="34" xfId="0" applyNumberFormat="1" applyFont="1" applyFill="1" applyBorder="1" applyAlignment="1" applyProtection="1">
      <alignment horizontal="center" vertical="center"/>
    </xf>
    <xf numFmtId="0" fontId="57" fillId="0" borderId="34" xfId="0" applyFont="1" applyBorder="1" applyProtection="1"/>
    <xf numFmtId="0" fontId="33" fillId="9" borderId="35" xfId="0" applyFont="1" applyFill="1" applyBorder="1" applyAlignment="1" applyProtection="1">
      <alignment horizontal="center" vertical="center" wrapText="1"/>
    </xf>
    <xf numFmtId="0" fontId="33" fillId="9" borderId="36" xfId="0" applyFont="1" applyFill="1" applyBorder="1" applyAlignment="1" applyProtection="1">
      <alignment horizontal="center" vertical="center" wrapText="1"/>
    </xf>
    <xf numFmtId="0" fontId="33" fillId="0" borderId="0" xfId="0" applyFont="1" applyBorder="1" applyProtection="1"/>
    <xf numFmtId="0" fontId="33" fillId="0" borderId="30" xfId="0" applyFont="1" applyBorder="1" applyAlignment="1" applyProtection="1">
      <alignment vertical="center"/>
    </xf>
    <xf numFmtId="1" fontId="27" fillId="0" borderId="37" xfId="0" applyNumberFormat="1" applyFont="1" applyFill="1" applyBorder="1" applyAlignment="1" applyProtection="1">
      <alignment horizontal="center" vertical="center"/>
    </xf>
    <xf numFmtId="0" fontId="73" fillId="0" borderId="9" xfId="0" applyFont="1" applyBorder="1" applyAlignment="1" applyProtection="1"/>
    <xf numFmtId="164" fontId="27" fillId="0" borderId="38" xfId="4" applyNumberFormat="1" applyFont="1" applyFill="1" applyBorder="1" applyAlignment="1" applyProtection="1">
      <alignment horizontal="center" vertical="center"/>
    </xf>
    <xf numFmtId="10" fontId="27" fillId="0" borderId="39" xfId="4" applyNumberFormat="1" applyFont="1" applyFill="1" applyBorder="1" applyAlignment="1" applyProtection="1">
      <alignment horizontal="center" vertical="center"/>
    </xf>
    <xf numFmtId="9" fontId="27" fillId="0" borderId="39" xfId="4" applyNumberFormat="1" applyFont="1" applyFill="1" applyBorder="1" applyAlignment="1" applyProtection="1">
      <alignment horizontal="center" vertical="center"/>
    </xf>
    <xf numFmtId="164" fontId="27" fillId="0" borderId="40" xfId="4" applyNumberFormat="1" applyFont="1" applyFill="1" applyBorder="1" applyAlignment="1" applyProtection="1">
      <alignment horizontal="center" vertical="center"/>
    </xf>
    <xf numFmtId="0" fontId="74" fillId="11" borderId="0" xfId="0" applyFont="1" applyFill="1" applyBorder="1" applyAlignment="1" applyProtection="1">
      <alignment vertical="center"/>
    </xf>
    <xf numFmtId="0" fontId="57" fillId="0" borderId="41" xfId="0" applyFont="1" applyBorder="1" applyProtection="1"/>
    <xf numFmtId="164" fontId="27" fillId="0" borderId="10" xfId="0" applyNumberFormat="1" applyFont="1" applyFill="1" applyBorder="1" applyAlignment="1" applyProtection="1">
      <alignment horizontal="center" vertical="center"/>
    </xf>
    <xf numFmtId="10" fontId="27" fillId="0" borderId="0" xfId="4" applyNumberFormat="1" applyFont="1" applyFill="1" applyBorder="1" applyAlignment="1" applyProtection="1">
      <alignment horizontal="center" vertical="center"/>
    </xf>
    <xf numFmtId="164" fontId="27" fillId="0" borderId="42" xfId="0" applyNumberFormat="1" applyFont="1" applyFill="1" applyBorder="1" applyAlignment="1" applyProtection="1">
      <alignment horizontal="center" vertical="center"/>
    </xf>
    <xf numFmtId="10" fontId="27" fillId="0" borderId="34" xfId="4" applyNumberFormat="1" applyFont="1" applyFill="1" applyBorder="1" applyAlignment="1" applyProtection="1">
      <alignment horizontal="center" vertical="center"/>
    </xf>
    <xf numFmtId="0" fontId="30" fillId="0" borderId="7" xfId="0" applyFont="1" applyFill="1" applyBorder="1" applyAlignment="1" applyProtection="1">
      <alignment horizontal="left" vertical="center"/>
    </xf>
    <xf numFmtId="0" fontId="57" fillId="0" borderId="43" xfId="0" applyFont="1" applyBorder="1" applyProtection="1"/>
    <xf numFmtId="0" fontId="75" fillId="9" borderId="0" xfId="0" applyFont="1" applyFill="1" applyBorder="1" applyAlignment="1" applyProtection="1">
      <alignment horizontal="left" vertical="center"/>
    </xf>
    <xf numFmtId="0" fontId="31" fillId="0" borderId="44" xfId="0" applyFont="1" applyBorder="1" applyAlignment="1" applyProtection="1">
      <alignment vertical="top" wrapText="1"/>
    </xf>
    <xf numFmtId="0" fontId="33" fillId="0" borderId="45" xfId="0" applyFont="1" applyBorder="1" applyAlignment="1" applyProtection="1">
      <alignment vertical="center"/>
    </xf>
    <xf numFmtId="0" fontId="33" fillId="0" borderId="46" xfId="0" applyFont="1" applyBorder="1" applyAlignment="1" applyProtection="1">
      <alignment vertical="center"/>
    </xf>
    <xf numFmtId="0" fontId="33" fillId="0" borderId="47" xfId="0" applyFont="1" applyBorder="1" applyAlignment="1" applyProtection="1">
      <alignment vertical="center"/>
    </xf>
    <xf numFmtId="0" fontId="33" fillId="0" borderId="48" xfId="0" applyFont="1" applyBorder="1" applyAlignment="1" applyProtection="1">
      <alignment vertical="center"/>
    </xf>
    <xf numFmtId="0" fontId="31" fillId="0" borderId="9" xfId="0" applyFont="1" applyBorder="1" applyAlignment="1" applyProtection="1">
      <alignment vertical="top" wrapText="1"/>
    </xf>
    <xf numFmtId="0" fontId="33" fillId="0" borderId="16" xfId="0" applyFont="1" applyFill="1" applyBorder="1" applyAlignment="1" applyProtection="1">
      <alignment vertical="top" wrapText="1"/>
    </xf>
    <xf numFmtId="0" fontId="33" fillId="0" borderId="17" xfId="0" applyFont="1" applyFill="1" applyBorder="1" applyAlignment="1" applyProtection="1">
      <alignment vertical="top" wrapText="1"/>
    </xf>
    <xf numFmtId="0" fontId="33" fillId="0" borderId="15" xfId="0" applyFont="1" applyFill="1" applyBorder="1" applyAlignment="1" applyProtection="1">
      <alignment vertical="top" wrapText="1"/>
    </xf>
    <xf numFmtId="0" fontId="33" fillId="0" borderId="10" xfId="0" applyFont="1" applyFill="1" applyBorder="1" applyAlignment="1" applyProtection="1">
      <alignment vertical="top" wrapText="1"/>
    </xf>
    <xf numFmtId="0" fontId="33" fillId="9" borderId="49" xfId="0" applyFont="1" applyFill="1" applyBorder="1" applyAlignment="1" applyProtection="1">
      <alignment vertical="center" wrapText="1"/>
    </xf>
    <xf numFmtId="0" fontId="33" fillId="9" borderId="50" xfId="0" applyFont="1" applyFill="1" applyBorder="1" applyAlignment="1" applyProtection="1">
      <alignment vertical="center" wrapText="1"/>
    </xf>
    <xf numFmtId="0" fontId="33" fillId="9" borderId="51" xfId="0" applyFont="1" applyFill="1" applyBorder="1" applyAlignment="1" applyProtection="1">
      <alignment horizontal="center" vertical="center" wrapText="1"/>
    </xf>
    <xf numFmtId="0" fontId="33" fillId="9" borderId="52" xfId="0" applyFont="1" applyFill="1" applyBorder="1" applyAlignment="1" applyProtection="1">
      <alignment horizontal="center" vertical="center" wrapText="1"/>
    </xf>
    <xf numFmtId="0" fontId="33" fillId="0" borderId="9" xfId="0" applyFont="1" applyFill="1" applyBorder="1" applyAlignment="1" applyProtection="1">
      <alignment vertical="top" wrapText="1"/>
    </xf>
    <xf numFmtId="167" fontId="27" fillId="0" borderId="25" xfId="0" applyNumberFormat="1" applyFont="1" applyBorder="1" applyAlignment="1" applyProtection="1">
      <alignment vertical="center"/>
    </xf>
    <xf numFmtId="167" fontId="27" fillId="0" borderId="26" xfId="0" applyNumberFormat="1" applyFont="1" applyBorder="1" applyAlignment="1" applyProtection="1">
      <alignment vertical="center"/>
    </xf>
    <xf numFmtId="167" fontId="27" fillId="0" borderId="13" xfId="0" applyNumberFormat="1" applyFont="1" applyBorder="1" applyAlignment="1" applyProtection="1">
      <alignment horizontal="center" vertical="center"/>
    </xf>
    <xf numFmtId="167" fontId="27" fillId="0" borderId="13" xfId="1" applyNumberFormat="1" applyFont="1" applyFill="1" applyBorder="1" applyAlignment="1" applyProtection="1">
      <alignment horizontal="center" vertical="center"/>
    </xf>
    <xf numFmtId="3" fontId="27" fillId="0" borderId="18" xfId="4" applyNumberFormat="1" applyFont="1" applyFill="1" applyBorder="1" applyAlignment="1" applyProtection="1">
      <alignment horizontal="center" vertical="center"/>
    </xf>
    <xf numFmtId="167" fontId="27" fillId="0" borderId="29" xfId="0" applyNumberFormat="1" applyFont="1" applyBorder="1" applyAlignment="1" applyProtection="1">
      <alignment vertical="center"/>
    </xf>
    <xf numFmtId="167" fontId="27" fillId="0" borderId="30" xfId="0" applyNumberFormat="1" applyFont="1" applyBorder="1" applyAlignment="1" applyProtection="1">
      <alignment vertical="center"/>
    </xf>
    <xf numFmtId="167" fontId="27" fillId="0" borderId="32" xfId="0" applyNumberFormat="1" applyFont="1" applyBorder="1" applyAlignment="1" applyProtection="1">
      <alignment horizontal="center" vertical="center"/>
    </xf>
    <xf numFmtId="167" fontId="27" fillId="0" borderId="32" xfId="1" applyNumberFormat="1" applyFont="1" applyFill="1" applyBorder="1" applyAlignment="1" applyProtection="1">
      <alignment horizontal="center" vertical="center"/>
    </xf>
    <xf numFmtId="3" fontId="27" fillId="0" borderId="53" xfId="4" applyNumberFormat="1" applyFont="1" applyFill="1" applyBorder="1" applyAlignment="1" applyProtection="1">
      <alignment horizontal="center" vertical="center"/>
    </xf>
    <xf numFmtId="0" fontId="57" fillId="0" borderId="0" xfId="0" applyFont="1" applyBorder="1" applyAlignment="1" applyProtection="1"/>
    <xf numFmtId="0" fontId="57" fillId="0" borderId="7" xfId="0" applyFont="1" applyBorder="1" applyProtection="1"/>
    <xf numFmtId="167" fontId="27" fillId="0" borderId="54" xfId="0" applyNumberFormat="1" applyFont="1" applyBorder="1" applyAlignment="1" applyProtection="1">
      <alignment vertical="center"/>
    </xf>
    <xf numFmtId="167" fontId="27" fillId="0" borderId="55" xfId="0" applyNumberFormat="1" applyFont="1" applyBorder="1" applyAlignment="1" applyProtection="1">
      <alignment vertical="center"/>
    </xf>
    <xf numFmtId="167" fontId="27" fillId="0" borderId="56" xfId="0" applyNumberFormat="1" applyFont="1" applyBorder="1" applyAlignment="1" applyProtection="1">
      <alignment horizontal="center" vertical="center"/>
    </xf>
    <xf numFmtId="167" fontId="27" fillId="0" borderId="56" xfId="0" applyNumberFormat="1" applyFont="1" applyFill="1" applyBorder="1" applyAlignment="1" applyProtection="1">
      <alignment horizontal="center" vertical="center"/>
    </xf>
    <xf numFmtId="3" fontId="27" fillId="0" borderId="57" xfId="4" applyNumberFormat="1" applyFont="1" applyFill="1" applyBorder="1" applyAlignment="1" applyProtection="1">
      <alignment horizontal="center" vertical="center"/>
    </xf>
    <xf numFmtId="0" fontId="57" fillId="0" borderId="10" xfId="0" applyFont="1" applyBorder="1" applyProtection="1"/>
    <xf numFmtId="0" fontId="33" fillId="0" borderId="42" xfId="0" applyFont="1" applyFill="1" applyBorder="1" applyAlignment="1" applyProtection="1">
      <alignment vertical="top" wrapText="1"/>
    </xf>
    <xf numFmtId="0" fontId="33" fillId="0" borderId="34" xfId="0" applyFont="1" applyFill="1" applyBorder="1" applyAlignment="1" applyProtection="1">
      <alignment vertical="top" wrapText="1"/>
    </xf>
    <xf numFmtId="0" fontId="33" fillId="0" borderId="58" xfId="0" applyFont="1" applyFill="1" applyBorder="1" applyAlignment="1" applyProtection="1">
      <alignment vertical="top" wrapText="1"/>
    </xf>
    <xf numFmtId="0" fontId="76" fillId="4" borderId="22" xfId="0" applyFont="1" applyFill="1" applyBorder="1" applyAlignment="1" applyProtection="1">
      <alignment horizontal="left" vertical="center"/>
    </xf>
    <xf numFmtId="0" fontId="57" fillId="0" borderId="16" xfId="0" applyFont="1" applyBorder="1" applyProtection="1"/>
    <xf numFmtId="0" fontId="57" fillId="0" borderId="17" xfId="0" applyFont="1" applyBorder="1" applyProtection="1"/>
    <xf numFmtId="0" fontId="57" fillId="0" borderId="15" xfId="0" applyFont="1" applyBorder="1" applyProtection="1"/>
    <xf numFmtId="0" fontId="57" fillId="0" borderId="10" xfId="0" applyFont="1" applyFill="1" applyBorder="1" applyProtection="1"/>
    <xf numFmtId="0" fontId="33" fillId="9" borderId="18" xfId="0" applyFont="1" applyFill="1" applyBorder="1" applyAlignment="1" applyProtection="1">
      <alignment horizontal="center" vertical="center" wrapText="1"/>
    </xf>
    <xf numFmtId="0" fontId="57" fillId="0" borderId="11" xfId="0" applyFont="1" applyFill="1" applyBorder="1" applyAlignment="1" applyProtection="1">
      <alignment horizontal="left" vertical="center"/>
    </xf>
    <xf numFmtId="0" fontId="57" fillId="0" borderId="12" xfId="0" applyFont="1" applyFill="1" applyBorder="1" applyAlignment="1" applyProtection="1">
      <alignment horizontal="lef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vertical="center"/>
    </xf>
    <xf numFmtId="0" fontId="33" fillId="0" borderId="10" xfId="0" applyFont="1" applyBorder="1" applyAlignment="1" applyProtection="1"/>
    <xf numFmtId="3" fontId="27" fillId="0" borderId="59" xfId="4" applyNumberFormat="1" applyFont="1" applyFill="1" applyBorder="1" applyAlignment="1" applyProtection="1">
      <alignment horizontal="center" vertical="center"/>
    </xf>
    <xf numFmtId="3" fontId="57" fillId="0" borderId="11" xfId="0" applyNumberFormat="1" applyFont="1" applyFill="1" applyBorder="1" applyAlignment="1" applyProtection="1">
      <alignment horizontal="left" vertical="center"/>
    </xf>
    <xf numFmtId="3" fontId="57" fillId="0" borderId="12" xfId="0" applyNumberFormat="1" applyFont="1" applyFill="1" applyBorder="1" applyAlignment="1" applyProtection="1">
      <alignment horizontal="left" vertical="center"/>
    </xf>
    <xf numFmtId="0" fontId="33" fillId="0" borderId="16" xfId="0" applyFont="1" applyBorder="1" applyAlignment="1" applyProtection="1"/>
    <xf numFmtId="0" fontId="33" fillId="0" borderId="50" xfId="0" applyFont="1" applyFill="1" applyBorder="1" applyAlignment="1" applyProtection="1">
      <alignment vertical="top" wrapText="1"/>
    </xf>
    <xf numFmtId="0" fontId="77" fillId="0" borderId="50" xfId="0" applyFont="1" applyFill="1" applyBorder="1" applyAlignment="1" applyProtection="1">
      <alignment horizontal="left" vertical="center"/>
    </xf>
    <xf numFmtId="0" fontId="33" fillId="0" borderId="15" xfId="0" applyFont="1" applyFill="1" applyBorder="1" applyAlignment="1" applyProtection="1">
      <alignment vertical="center"/>
    </xf>
    <xf numFmtId="0" fontId="33" fillId="9" borderId="60" xfId="0" applyFont="1" applyFill="1" applyBorder="1" applyAlignment="1" applyProtection="1">
      <alignment horizontal="centerContinuous" vertical="center" wrapText="1"/>
    </xf>
    <xf numFmtId="0" fontId="33" fillId="9" borderId="62" xfId="0" applyFont="1" applyFill="1" applyBorder="1" applyAlignment="1" applyProtection="1">
      <alignment horizontal="center" vertical="center" wrapText="1"/>
    </xf>
    <xf numFmtId="0" fontId="33" fillId="9" borderId="20" xfId="0" applyFont="1" applyFill="1" applyBorder="1" applyAlignment="1" applyProtection="1">
      <alignment horizontal="center" vertical="center" wrapText="1"/>
    </xf>
    <xf numFmtId="0" fontId="35" fillId="15" borderId="49" xfId="0" applyFont="1" applyFill="1" applyBorder="1" applyAlignment="1" applyProtection="1">
      <alignment vertical="center"/>
    </xf>
    <xf numFmtId="0" fontId="35" fillId="15" borderId="63" xfId="0" applyFont="1" applyFill="1" applyBorder="1" applyAlignment="1" applyProtection="1">
      <alignment vertical="center"/>
    </xf>
    <xf numFmtId="10" fontId="35" fillId="16" borderId="64" xfId="4" applyNumberFormat="1" applyFont="1" applyFill="1" applyBorder="1" applyAlignment="1" applyProtection="1">
      <alignment horizontal="center" vertical="center"/>
    </xf>
    <xf numFmtId="10" fontId="35" fillId="16" borderId="65" xfId="4" applyNumberFormat="1" applyFont="1" applyFill="1" applyBorder="1" applyAlignment="1" applyProtection="1">
      <alignment horizontal="center" vertical="center"/>
    </xf>
    <xf numFmtId="164" fontId="35" fillId="16" borderId="63" xfId="4" applyNumberFormat="1" applyFont="1" applyFill="1" applyBorder="1" applyAlignment="1" applyProtection="1">
      <alignment horizontal="center" vertical="center"/>
    </xf>
    <xf numFmtId="0" fontId="78" fillId="0" borderId="16" xfId="0" applyFont="1" applyBorder="1" applyAlignment="1" applyProtection="1">
      <alignment vertical="top"/>
    </xf>
    <xf numFmtId="0" fontId="57" fillId="0" borderId="17" xfId="0" applyFont="1" applyBorder="1" applyAlignment="1" applyProtection="1">
      <alignment vertical="top"/>
    </xf>
    <xf numFmtId="0" fontId="57" fillId="0" borderId="15" xfId="0" applyFont="1" applyBorder="1" applyAlignment="1" applyProtection="1">
      <alignment vertical="top"/>
    </xf>
    <xf numFmtId="10" fontId="33" fillId="0" borderId="67" xfId="0" applyNumberFormat="1" applyFont="1" applyFill="1" applyBorder="1" applyAlignment="1" applyProtection="1">
      <alignment horizontal="center" vertical="center"/>
    </xf>
    <xf numFmtId="0" fontId="33" fillId="0" borderId="29" xfId="0" applyFont="1" applyFill="1" applyBorder="1" applyAlignment="1" applyProtection="1">
      <alignment vertical="center"/>
    </xf>
    <xf numFmtId="164" fontId="33" fillId="0" borderId="32" xfId="0" applyNumberFormat="1" applyFont="1" applyFill="1" applyBorder="1" applyAlignment="1" applyProtection="1">
      <alignment horizontal="center" vertical="center"/>
    </xf>
    <xf numFmtId="164" fontId="33" fillId="0" borderId="32" xfId="4" applyNumberFormat="1" applyFont="1" applyFill="1" applyBorder="1" applyAlignment="1" applyProtection="1">
      <alignment horizontal="center"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left" vertical="center"/>
    </xf>
    <xf numFmtId="3" fontId="33" fillId="0" borderId="0" xfId="4" applyNumberFormat="1" applyFont="1" applyFill="1" applyBorder="1" applyAlignment="1" applyProtection="1">
      <alignment horizontal="left" vertical="center"/>
    </xf>
    <xf numFmtId="3" fontId="36" fillId="0" borderId="0" xfId="4" applyNumberFormat="1" applyFont="1" applyFill="1" applyBorder="1" applyAlignment="1" applyProtection="1">
      <alignment horizontal="right" vertical="center"/>
    </xf>
    <xf numFmtId="0" fontId="33" fillId="0" borderId="9" xfId="0" applyFont="1" applyBorder="1" applyAlignment="1" applyProtection="1"/>
    <xf numFmtId="0" fontId="78" fillId="0" borderId="10" xfId="0" applyFont="1" applyBorder="1" applyAlignment="1" applyProtection="1">
      <alignment vertical="top"/>
    </xf>
    <xf numFmtId="0" fontId="57" fillId="0" borderId="0" xfId="0" applyFont="1" applyBorder="1" applyAlignment="1" applyProtection="1">
      <alignment vertical="top"/>
    </xf>
    <xf numFmtId="0" fontId="57" fillId="0" borderId="9" xfId="0" applyFont="1" applyBorder="1" applyAlignment="1" applyProtection="1">
      <alignment vertical="top"/>
    </xf>
    <xf numFmtId="0" fontId="57" fillId="0" borderId="10" xfId="0" applyFont="1" applyBorder="1" applyAlignment="1" applyProtection="1">
      <alignment vertical="top"/>
    </xf>
    <xf numFmtId="0" fontId="37" fillId="0" borderId="0" xfId="0" applyFont="1" applyFill="1" applyBorder="1" applyAlignment="1" applyProtection="1">
      <alignment horizontal="left" vertical="center"/>
    </xf>
    <xf numFmtId="0" fontId="78" fillId="0" borderId="0" xfId="0" applyFont="1" applyBorder="1" applyProtection="1"/>
    <xf numFmtId="0" fontId="78" fillId="0" borderId="0" xfId="0" applyFont="1" applyBorder="1" applyAlignment="1" applyProtection="1">
      <alignment horizontal="left"/>
    </xf>
    <xf numFmtId="0" fontId="33" fillId="9" borderId="13" xfId="0" applyFont="1" applyFill="1" applyBorder="1" applyAlignment="1" applyProtection="1">
      <alignment horizontal="center" vertical="center" wrapText="1"/>
    </xf>
    <xf numFmtId="1" fontId="33" fillId="0" borderId="32" xfId="4" applyNumberFormat="1" applyFont="1" applyFill="1" applyBorder="1" applyAlignment="1" applyProtection="1">
      <alignment horizontal="center" vertical="center"/>
    </xf>
    <xf numFmtId="1" fontId="33" fillId="0" borderId="53" xfId="4" applyNumberFormat="1" applyFont="1" applyFill="1" applyBorder="1" applyAlignment="1" applyProtection="1">
      <alignment horizontal="center" vertical="center"/>
    </xf>
    <xf numFmtId="1" fontId="33" fillId="0" borderId="56" xfId="4" applyNumberFormat="1" applyFont="1" applyFill="1" applyBorder="1" applyAlignment="1" applyProtection="1">
      <alignment horizontal="center" vertical="center"/>
    </xf>
    <xf numFmtId="1" fontId="33" fillId="0" borderId="57" xfId="4" applyNumberFormat="1" applyFont="1" applyFill="1" applyBorder="1" applyAlignment="1" applyProtection="1">
      <alignment horizontal="center" vertical="center"/>
    </xf>
    <xf numFmtId="0" fontId="57" fillId="0" borderId="42" xfId="0" applyFont="1" applyBorder="1" applyProtection="1"/>
    <xf numFmtId="0" fontId="33" fillId="0" borderId="68" xfId="0" applyFont="1" applyFill="1" applyBorder="1" applyAlignment="1" applyProtection="1">
      <alignment horizontal="left" vertical="center"/>
    </xf>
    <xf numFmtId="0" fontId="33" fillId="0" borderId="67" xfId="0" applyFont="1" applyFill="1" applyBorder="1" applyAlignment="1" applyProtection="1">
      <alignment horizontal="left" vertical="center"/>
    </xf>
    <xf numFmtId="1" fontId="33" fillId="0" borderId="33" xfId="4" applyNumberFormat="1" applyFont="1" applyFill="1" applyBorder="1" applyAlignment="1" applyProtection="1">
      <alignment horizontal="left" vertical="center"/>
    </xf>
    <xf numFmtId="0" fontId="33" fillId="0" borderId="69" xfId="0" applyFont="1" applyFill="1" applyBorder="1" applyAlignment="1" applyProtection="1">
      <alignment horizontal="left" vertical="center"/>
    </xf>
    <xf numFmtId="0" fontId="33" fillId="0" borderId="70" xfId="0" applyFont="1" applyFill="1" applyBorder="1" applyAlignment="1" applyProtection="1">
      <alignment horizontal="left" vertical="center"/>
    </xf>
    <xf numFmtId="1" fontId="33" fillId="0" borderId="71" xfId="4" applyNumberFormat="1" applyFont="1" applyFill="1" applyBorder="1" applyAlignment="1" applyProtection="1">
      <alignment horizontal="left" vertical="center"/>
    </xf>
    <xf numFmtId="0" fontId="57" fillId="0" borderId="42" xfId="0" applyFont="1" applyFill="1" applyBorder="1" applyProtection="1"/>
    <xf numFmtId="0" fontId="79" fillId="0" borderId="0" xfId="0" applyFont="1" applyBorder="1" applyAlignment="1" applyProtection="1">
      <alignment vertical="center"/>
    </xf>
    <xf numFmtId="0" fontId="75" fillId="0" borderId="0" xfId="0" applyFont="1" applyBorder="1" applyAlignment="1" applyProtection="1"/>
    <xf numFmtId="9" fontId="31" fillId="0" borderId="0" xfId="4" applyFont="1" applyBorder="1" applyAlignment="1" applyProtection="1">
      <alignment horizontal="center" vertical="center"/>
    </xf>
    <xf numFmtId="9" fontId="31" fillId="0" borderId="0" xfId="4" applyFont="1" applyBorder="1" applyAlignment="1" applyProtection="1">
      <alignment horizontal="center"/>
    </xf>
    <xf numFmtId="9" fontId="31" fillId="0" borderId="0" xfId="4" applyFont="1" applyBorder="1" applyAlignment="1" applyProtection="1"/>
    <xf numFmtId="0" fontId="57" fillId="0" borderId="72" xfId="0" applyFont="1" applyBorder="1" applyProtection="1"/>
    <xf numFmtId="0" fontId="57" fillId="0" borderId="72" xfId="0" applyFont="1" applyBorder="1" applyAlignment="1" applyProtection="1">
      <alignment horizontal="center"/>
    </xf>
    <xf numFmtId="0" fontId="57" fillId="0" borderId="73" xfId="0" applyFont="1" applyBorder="1" applyProtection="1"/>
    <xf numFmtId="0" fontId="51" fillId="0" borderId="117" xfId="3" applyFont="1" applyFill="1" applyBorder="1" applyAlignment="1">
      <alignment horizontal="center" vertical="center"/>
    </xf>
    <xf numFmtId="0" fontId="52" fillId="0" borderId="117" xfId="3" applyFont="1" applyFill="1" applyBorder="1" applyAlignment="1">
      <alignment horizontal="left" vertical="center" wrapText="1"/>
    </xf>
    <xf numFmtId="0" fontId="80" fillId="0" borderId="17" xfId="0" applyFont="1" applyFill="1" applyBorder="1" applyAlignment="1" applyProtection="1">
      <alignment vertical="center"/>
    </xf>
    <xf numFmtId="0" fontId="80" fillId="0" borderId="0" xfId="0" applyFont="1" applyFill="1" applyBorder="1" applyAlignment="1" applyProtection="1">
      <alignment vertical="center"/>
    </xf>
    <xf numFmtId="0" fontId="14" fillId="9" borderId="74" xfId="0" applyFont="1" applyFill="1" applyBorder="1" applyAlignment="1" applyProtection="1">
      <alignment vertical="center"/>
    </xf>
    <xf numFmtId="0" fontId="14" fillId="9" borderId="75" xfId="0" applyFont="1" applyFill="1" applyBorder="1" applyAlignment="1" applyProtection="1">
      <alignment vertical="center"/>
    </xf>
    <xf numFmtId="0" fontId="61" fillId="0" borderId="0" xfId="0" applyFont="1" applyBorder="1" applyAlignment="1" applyProtection="1">
      <alignment textRotation="90"/>
    </xf>
    <xf numFmtId="0" fontId="61" fillId="0" borderId="34" xfId="0" applyFont="1" applyBorder="1" applyAlignment="1" applyProtection="1">
      <alignment textRotation="90"/>
    </xf>
    <xf numFmtId="0" fontId="81" fillId="4" borderId="127" xfId="0" applyFont="1" applyFill="1" applyBorder="1" applyAlignment="1" applyProtection="1">
      <alignment horizontal="center" vertical="center" wrapText="1"/>
    </xf>
    <xf numFmtId="0" fontId="63" fillId="4" borderId="124" xfId="0" applyFont="1" applyFill="1" applyBorder="1" applyAlignment="1" applyProtection="1">
      <alignment horizontal="center" vertical="center" wrapText="1"/>
    </xf>
    <xf numFmtId="0" fontId="69" fillId="10" borderId="142" xfId="0" applyFont="1" applyFill="1" applyBorder="1" applyAlignment="1" applyProtection="1">
      <alignment horizontal="left" vertical="center" readingOrder="1"/>
    </xf>
    <xf numFmtId="0" fontId="4" fillId="10" borderId="144" xfId="0" applyFont="1" applyFill="1" applyBorder="1" applyAlignment="1" applyProtection="1">
      <alignment horizontal="left" vertical="center" wrapText="1" readingOrder="1"/>
    </xf>
    <xf numFmtId="0" fontId="70" fillId="14" borderId="144" xfId="0" applyFont="1" applyFill="1" applyBorder="1" applyAlignment="1" applyProtection="1">
      <alignment horizontal="left" vertical="center" wrapText="1" readingOrder="1"/>
    </xf>
    <xf numFmtId="0" fontId="69" fillId="10" borderId="122" xfId="0" applyFont="1" applyFill="1" applyBorder="1" applyAlignment="1" applyProtection="1">
      <alignment horizontal="left" vertical="center" wrapText="1" readingOrder="1"/>
    </xf>
    <xf numFmtId="0" fontId="69" fillId="10" borderId="144" xfId="0" applyFont="1" applyFill="1" applyBorder="1" applyAlignment="1" applyProtection="1">
      <alignment horizontal="left" vertical="center" wrapText="1" readingOrder="1"/>
    </xf>
    <xf numFmtId="0" fontId="69" fillId="10" borderId="147" xfId="0" applyFont="1" applyFill="1" applyBorder="1" applyAlignment="1" applyProtection="1">
      <alignment horizontal="left" vertical="center" wrapText="1" readingOrder="1"/>
    </xf>
    <xf numFmtId="0" fontId="50" fillId="10" borderId="144" xfId="0" applyFont="1" applyFill="1" applyBorder="1" applyAlignment="1" applyProtection="1">
      <alignment horizontal="left" vertical="center" wrapText="1" readingOrder="1"/>
    </xf>
    <xf numFmtId="0" fontId="82" fillId="4" borderId="0" xfId="0" applyFont="1" applyFill="1" applyBorder="1" applyAlignment="1">
      <alignment horizontal="center" vertical="top"/>
    </xf>
    <xf numFmtId="0" fontId="76" fillId="4" borderId="22" xfId="0" applyFont="1" applyFill="1" applyBorder="1" applyAlignment="1" applyProtection="1">
      <alignment horizontal="left" vertical="center"/>
    </xf>
    <xf numFmtId="0" fontId="33" fillId="0" borderId="54" xfId="0" applyFont="1" applyFill="1" applyBorder="1" applyAlignment="1" applyProtection="1">
      <alignment horizontal="left" vertical="center"/>
    </xf>
    <xf numFmtId="0" fontId="33" fillId="0" borderId="29" xfId="0" applyFont="1" applyFill="1" applyBorder="1" applyAlignment="1" applyProtection="1">
      <alignment horizontal="left" vertical="center"/>
    </xf>
    <xf numFmtId="0" fontId="50" fillId="10" borderId="142" xfId="0" applyFont="1" applyFill="1" applyBorder="1" applyAlignment="1" applyProtection="1">
      <alignment horizontal="left" vertical="top" wrapText="1" readingOrder="1"/>
    </xf>
    <xf numFmtId="0" fontId="6" fillId="7" borderId="115" xfId="0" applyFont="1" applyFill="1" applyBorder="1" applyAlignment="1" applyProtection="1">
      <alignment horizontal="left" vertical="center" wrapText="1" readingOrder="1"/>
    </xf>
    <xf numFmtId="0" fontId="6" fillId="7" borderId="0" xfId="0" applyFont="1" applyFill="1" applyBorder="1" applyAlignment="1" applyProtection="1">
      <alignment horizontal="left" vertical="center" wrapText="1" readingOrder="1"/>
    </xf>
    <xf numFmtId="0" fontId="6" fillId="7" borderId="116" xfId="0" applyFont="1" applyFill="1" applyBorder="1" applyAlignment="1" applyProtection="1">
      <alignment horizontal="left" vertical="center" wrapText="1" readingOrder="1"/>
    </xf>
    <xf numFmtId="0" fontId="70" fillId="14" borderId="118" xfId="0" applyFont="1" applyFill="1" applyBorder="1" applyAlignment="1" applyProtection="1">
      <alignment horizontal="left" vertical="center" wrapText="1" readingOrder="1"/>
    </xf>
    <xf numFmtId="0" fontId="70" fillId="14" borderId="119" xfId="0" applyFont="1" applyFill="1" applyBorder="1" applyAlignment="1" applyProtection="1">
      <alignment horizontal="left" vertical="center" wrapText="1" readingOrder="1"/>
    </xf>
    <xf numFmtId="0" fontId="70" fillId="14" borderId="121" xfId="0" applyFont="1" applyFill="1" applyBorder="1" applyAlignment="1" applyProtection="1">
      <alignment horizontal="left" vertical="center" wrapText="1" readingOrder="1"/>
    </xf>
    <xf numFmtId="0" fontId="70" fillId="14" borderId="123" xfId="0" applyFont="1" applyFill="1" applyBorder="1" applyAlignment="1" applyProtection="1">
      <alignment horizontal="left" vertical="center" wrapText="1" readingOrder="1"/>
    </xf>
    <xf numFmtId="0" fontId="70" fillId="14" borderId="148" xfId="0" applyFont="1" applyFill="1" applyBorder="1" applyAlignment="1" applyProtection="1">
      <alignment horizontal="left" vertical="center" wrapText="1" readingOrder="1"/>
    </xf>
    <xf numFmtId="0" fontId="69" fillId="10" borderId="149" xfId="0" applyFont="1" applyFill="1" applyBorder="1" applyAlignment="1" applyProtection="1">
      <alignment horizontal="left" vertical="center" wrapText="1" readingOrder="1"/>
    </xf>
    <xf numFmtId="0" fontId="69" fillId="10" borderId="150" xfId="0" applyFont="1" applyFill="1" applyBorder="1" applyAlignment="1" applyProtection="1">
      <alignment horizontal="left" vertical="center" wrapText="1" readingOrder="1"/>
    </xf>
    <xf numFmtId="0" fontId="69" fillId="10" borderId="151" xfId="0" applyFont="1" applyFill="1" applyBorder="1" applyAlignment="1" applyProtection="1">
      <alignment horizontal="left" vertical="center" wrapText="1" readingOrder="1"/>
    </xf>
    <xf numFmtId="0" fontId="69" fillId="10" borderId="152" xfId="0" applyFont="1" applyFill="1" applyBorder="1" applyAlignment="1" applyProtection="1">
      <alignment horizontal="left" vertical="center" wrapText="1" readingOrder="1"/>
    </xf>
    <xf numFmtId="0" fontId="50" fillId="10" borderId="116" xfId="0" applyFont="1" applyFill="1" applyBorder="1" applyAlignment="1" applyProtection="1">
      <alignment horizontal="left" vertical="center" wrapText="1" readingOrder="1"/>
    </xf>
    <xf numFmtId="0" fontId="83" fillId="10" borderId="147" xfId="0" applyFont="1" applyFill="1" applyBorder="1" applyAlignment="1" applyProtection="1">
      <alignment horizontal="left" vertical="center" wrapText="1" readingOrder="1"/>
    </xf>
    <xf numFmtId="0" fontId="70" fillId="14" borderId="153" xfId="0" applyFont="1" applyFill="1" applyBorder="1" applyAlignment="1" applyProtection="1">
      <alignment horizontal="left" vertical="center" wrapText="1" readingOrder="1"/>
    </xf>
    <xf numFmtId="0" fontId="69" fillId="10" borderId="154" xfId="0" applyFont="1" applyFill="1" applyBorder="1" applyAlignment="1" applyProtection="1">
      <alignment horizontal="left" vertical="center" wrapText="1" readingOrder="1"/>
    </xf>
    <xf numFmtId="0" fontId="69" fillId="10" borderId="155" xfId="0" applyFont="1" applyFill="1" applyBorder="1" applyAlignment="1" applyProtection="1">
      <alignment horizontal="left" vertical="center" wrapText="1" readingOrder="1"/>
    </xf>
    <xf numFmtId="0" fontId="69" fillId="10" borderId="156" xfId="0" applyFont="1" applyFill="1" applyBorder="1" applyAlignment="1" applyProtection="1">
      <alignment horizontal="left" vertical="center" wrapText="1" readingOrder="1"/>
    </xf>
    <xf numFmtId="0" fontId="69" fillId="10" borderId="151" xfId="0" applyFont="1" applyFill="1" applyBorder="1" applyAlignment="1" applyProtection="1">
      <alignment horizontal="left" vertical="center" readingOrder="1"/>
    </xf>
    <xf numFmtId="0" fontId="50" fillId="10" borderId="122" xfId="0" applyFont="1" applyFill="1" applyBorder="1" applyAlignment="1" applyProtection="1">
      <alignment horizontal="left" vertical="center" wrapText="1" readingOrder="1"/>
    </xf>
    <xf numFmtId="0" fontId="50" fillId="10" borderId="155" xfId="0" applyFont="1" applyFill="1" applyBorder="1" applyAlignment="1" applyProtection="1">
      <alignment horizontal="left" vertical="center" readingOrder="1"/>
    </xf>
    <xf numFmtId="0" fontId="50" fillId="10" borderId="155" xfId="0" applyFont="1" applyFill="1" applyBorder="1" applyAlignment="1" applyProtection="1">
      <alignment horizontal="left" vertical="center" wrapText="1" readingOrder="1"/>
    </xf>
    <xf numFmtId="0" fontId="50" fillId="10" borderId="150" xfId="0" applyFont="1" applyFill="1" applyBorder="1" applyAlignment="1" applyProtection="1">
      <alignment horizontal="left" vertical="center" wrapText="1" readingOrder="1"/>
    </xf>
    <xf numFmtId="0" fontId="69" fillId="10" borderId="157" xfId="0" applyFont="1" applyFill="1" applyBorder="1" applyAlignment="1" applyProtection="1">
      <alignment horizontal="left" vertical="center" wrapText="1" readingOrder="1"/>
    </xf>
    <xf numFmtId="0" fontId="70" fillId="14" borderId="116" xfId="0" applyFont="1" applyFill="1" applyBorder="1" applyAlignment="1" applyProtection="1">
      <alignment horizontal="left" vertical="center" wrapText="1" readingOrder="1"/>
    </xf>
    <xf numFmtId="0" fontId="84" fillId="4" borderId="158" xfId="0" applyFont="1" applyFill="1" applyBorder="1" applyAlignment="1" applyProtection="1">
      <alignment horizontal="centerContinuous" vertical="center" wrapText="1" readingOrder="1"/>
    </xf>
    <xf numFmtId="0" fontId="84" fillId="4" borderId="159" xfId="0" applyFont="1" applyFill="1" applyBorder="1" applyAlignment="1" applyProtection="1">
      <alignment horizontal="center" vertical="center" wrapText="1" readingOrder="1"/>
    </xf>
    <xf numFmtId="0" fontId="84" fillId="4" borderId="160" xfId="0" applyFont="1" applyFill="1" applyBorder="1" applyAlignment="1" applyProtection="1">
      <alignment horizontal="center" vertical="center" wrapText="1" readingOrder="1"/>
    </xf>
    <xf numFmtId="0" fontId="69" fillId="12" borderId="120" xfId="0" applyFont="1" applyFill="1" applyBorder="1" applyAlignment="1" applyProtection="1">
      <alignment horizontal="center" vertical="center" wrapText="1" readingOrder="1"/>
    </xf>
    <xf numFmtId="0" fontId="69" fillId="12" borderId="161" xfId="0" applyFont="1" applyFill="1" applyBorder="1" applyAlignment="1" applyProtection="1">
      <alignment horizontal="center" vertical="center" wrapText="1" readingOrder="1"/>
    </xf>
    <xf numFmtId="0" fontId="69" fillId="12" borderId="153" xfId="0" applyFont="1" applyFill="1" applyBorder="1" applyAlignment="1" applyProtection="1">
      <alignment horizontal="center" vertical="center" wrapText="1" readingOrder="1"/>
    </xf>
    <xf numFmtId="0" fontId="85" fillId="10" borderId="118" xfId="0" applyFont="1" applyFill="1" applyBorder="1" applyAlignment="1" applyProtection="1">
      <alignment horizontal="center" vertical="center" wrapText="1" readingOrder="1"/>
    </xf>
    <xf numFmtId="0" fontId="85" fillId="10" borderId="140" xfId="0" applyFont="1" applyFill="1" applyBorder="1" applyAlignment="1" applyProtection="1">
      <alignment horizontal="center" vertical="center" wrapText="1" readingOrder="1"/>
    </xf>
    <xf numFmtId="0" fontId="69" fillId="10" borderId="122" xfId="0" applyFont="1" applyFill="1" applyBorder="1" applyAlignment="1" applyProtection="1">
      <alignment horizontal="center" vertical="center" wrapText="1" readingOrder="1"/>
    </xf>
    <xf numFmtId="0" fontId="50" fillId="7" borderId="144" xfId="0" applyFont="1" applyFill="1" applyBorder="1" applyAlignment="1" applyProtection="1">
      <alignment horizontal="left" vertical="center" wrapText="1" readingOrder="1"/>
    </xf>
    <xf numFmtId="0" fontId="50" fillId="7" borderId="143" xfId="0" applyFont="1" applyFill="1" applyBorder="1" applyAlignment="1" applyProtection="1">
      <alignment horizontal="left" vertical="center" wrapText="1" readingOrder="1"/>
    </xf>
    <xf numFmtId="0" fontId="50" fillId="7" borderId="147" xfId="0" applyFont="1" applyFill="1" applyBorder="1" applyAlignment="1" applyProtection="1">
      <alignment horizontal="left" vertical="center" wrapText="1" readingOrder="1"/>
    </xf>
    <xf numFmtId="0" fontId="84" fillId="4" borderId="162" xfId="0" applyFont="1" applyFill="1" applyBorder="1" applyAlignment="1" applyProtection="1">
      <alignment horizontal="center" vertical="center" wrapText="1" readingOrder="1"/>
    </xf>
    <xf numFmtId="0" fontId="69" fillId="10" borderId="142" xfId="0" applyFont="1" applyFill="1" applyBorder="1" applyAlignment="1" applyProtection="1">
      <alignment horizontal="left" vertical="top" wrapText="1" readingOrder="1"/>
    </xf>
    <xf numFmtId="0" fontId="61" fillId="10" borderId="143" xfId="0" applyFont="1" applyFill="1" applyBorder="1" applyAlignment="1" applyProtection="1">
      <alignment horizontal="left" wrapText="1"/>
    </xf>
    <xf numFmtId="164" fontId="22" fillId="10" borderId="132" xfId="0" applyNumberFormat="1" applyFont="1" applyFill="1" applyBorder="1" applyAlignment="1" applyProtection="1">
      <alignment horizontal="center" vertical="center"/>
    </xf>
    <xf numFmtId="164" fontId="21" fillId="10" borderId="127" xfId="0" applyNumberFormat="1" applyFont="1" applyFill="1" applyBorder="1" applyAlignment="1" applyProtection="1">
      <alignment horizontal="center" vertical="center"/>
    </xf>
    <xf numFmtId="164" fontId="21" fillId="10" borderId="131" xfId="0" applyNumberFormat="1" applyFont="1" applyFill="1" applyBorder="1" applyAlignment="1" applyProtection="1">
      <alignment horizontal="center" vertical="center"/>
    </xf>
    <xf numFmtId="0" fontId="4" fillId="10" borderId="122" xfId="0" applyFont="1" applyFill="1" applyBorder="1" applyAlignment="1" applyProtection="1">
      <alignment horizontal="center" vertical="center" wrapText="1" readingOrder="1"/>
    </xf>
    <xf numFmtId="0" fontId="52" fillId="0" borderId="117" xfId="0" quotePrefix="1" applyFont="1" applyBorder="1" applyAlignment="1">
      <alignment horizontal="left" vertical="center" wrapText="1"/>
    </xf>
    <xf numFmtId="0" fontId="50" fillId="0" borderId="117" xfId="0" applyFont="1" applyBorder="1" applyAlignment="1">
      <alignment horizontal="center" vertical="center" wrapText="1"/>
    </xf>
    <xf numFmtId="0" fontId="50" fillId="0" borderId="117" xfId="3" applyFont="1" applyBorder="1" applyAlignment="1">
      <alignment horizontal="center" vertical="center" wrapText="1"/>
    </xf>
    <xf numFmtId="0" fontId="50" fillId="0" borderId="117" xfId="3" applyFont="1" applyFill="1" applyBorder="1" applyAlignment="1">
      <alignment horizontal="center" vertical="center" wrapText="1"/>
    </xf>
    <xf numFmtId="0" fontId="47" fillId="17" borderId="0" xfId="0" applyFont="1" applyFill="1" applyBorder="1" applyAlignment="1">
      <alignment vertical="top"/>
    </xf>
    <xf numFmtId="0" fontId="47" fillId="17" borderId="0" xfId="0" applyFont="1" applyFill="1" applyBorder="1" applyAlignment="1">
      <alignment horizontal="center" vertical="top"/>
    </xf>
    <xf numFmtId="0" fontId="47" fillId="17" borderId="1" xfId="0" applyFont="1" applyFill="1" applyBorder="1" applyAlignment="1">
      <alignment horizontal="center" vertical="top"/>
    </xf>
    <xf numFmtId="0" fontId="47" fillId="17" borderId="0" xfId="0" applyFont="1" applyFill="1" applyBorder="1" applyAlignment="1">
      <alignment vertical="top" wrapText="1"/>
    </xf>
    <xf numFmtId="0" fontId="46" fillId="17" borderId="0" xfId="0" applyFont="1" applyFill="1" applyBorder="1" applyAlignment="1">
      <alignment vertical="top"/>
    </xf>
    <xf numFmtId="9" fontId="46" fillId="17" borderId="0" xfId="0" applyNumberFormat="1" applyFont="1" applyFill="1" applyBorder="1" applyAlignment="1">
      <alignment horizontal="center" vertical="top"/>
    </xf>
    <xf numFmtId="9" fontId="47" fillId="17" borderId="1" xfId="4" applyNumberFormat="1" applyFont="1" applyFill="1" applyBorder="1" applyAlignment="1">
      <alignment horizontal="center" vertical="top"/>
    </xf>
    <xf numFmtId="9" fontId="47" fillId="17" borderId="1" xfId="0" applyNumberFormat="1" applyFont="1" applyFill="1" applyBorder="1" applyAlignment="1">
      <alignment horizontal="center" vertical="top"/>
    </xf>
    <xf numFmtId="9" fontId="47" fillId="17" borderId="0" xfId="4" applyFont="1" applyFill="1" applyBorder="1" applyAlignment="1">
      <alignment horizontal="center" vertical="top"/>
    </xf>
    <xf numFmtId="164" fontId="47" fillId="17" borderId="1" xfId="4" applyNumberFormat="1" applyFont="1" applyFill="1" applyBorder="1" applyAlignment="1">
      <alignment horizontal="center" vertical="top"/>
    </xf>
    <xf numFmtId="3" fontId="47" fillId="17" borderId="1" xfId="0" applyNumberFormat="1" applyFont="1" applyFill="1" applyBorder="1" applyAlignment="1">
      <alignment horizontal="center" vertical="top"/>
    </xf>
    <xf numFmtId="9" fontId="47" fillId="17" borderId="1" xfId="4" applyFont="1" applyFill="1" applyBorder="1" applyAlignment="1">
      <alignment horizontal="center" vertical="top"/>
    </xf>
    <xf numFmtId="0" fontId="48" fillId="17" borderId="76" xfId="0" applyFont="1" applyFill="1" applyBorder="1" applyAlignment="1">
      <alignment vertical="top" wrapText="1"/>
    </xf>
    <xf numFmtId="9" fontId="47" fillId="17" borderId="0" xfId="0" applyNumberFormat="1" applyFont="1" applyFill="1" applyBorder="1" applyAlignment="1">
      <alignment horizontal="center" vertical="top"/>
    </xf>
    <xf numFmtId="0" fontId="47" fillId="17" borderId="0" xfId="0" quotePrefix="1" applyFont="1" applyFill="1" applyBorder="1" applyAlignment="1">
      <alignment horizontal="left" vertical="top"/>
    </xf>
    <xf numFmtId="0" fontId="46" fillId="17" borderId="0" xfId="0" quotePrefix="1" applyFont="1" applyFill="1" applyBorder="1" applyAlignment="1">
      <alignment horizontal="left" vertical="top"/>
    </xf>
    <xf numFmtId="165" fontId="46" fillId="17" borderId="0" xfId="0" applyNumberFormat="1" applyFont="1" applyFill="1" applyBorder="1" applyAlignment="1">
      <alignment horizontal="center" vertical="top"/>
    </xf>
    <xf numFmtId="166" fontId="47" fillId="17" borderId="1" xfId="0" applyNumberFormat="1" applyFont="1" applyFill="1" applyBorder="1" applyAlignment="1">
      <alignment horizontal="center" vertical="top"/>
    </xf>
    <xf numFmtId="0" fontId="43" fillId="17" borderId="76" xfId="0" applyFont="1" applyFill="1" applyBorder="1" applyAlignment="1">
      <alignment vertical="top"/>
    </xf>
    <xf numFmtId="0" fontId="48" fillId="17" borderId="76" xfId="0" applyFont="1" applyFill="1" applyBorder="1" applyAlignment="1">
      <alignment vertical="top"/>
    </xf>
    <xf numFmtId="0" fontId="43" fillId="17" borderId="1" xfId="0" applyFont="1" applyFill="1" applyBorder="1" applyAlignment="1">
      <alignment vertical="top"/>
    </xf>
    <xf numFmtId="0" fontId="48" fillId="17" borderId="1" xfId="0" applyFont="1" applyFill="1" applyBorder="1" applyAlignment="1">
      <alignment vertical="top"/>
    </xf>
    <xf numFmtId="9" fontId="47" fillId="0" borderId="1" xfId="0" applyNumberFormat="1" applyFont="1" applyFill="1" applyBorder="1" applyAlignment="1">
      <alignment horizontal="center" vertical="top" wrapText="1"/>
    </xf>
    <xf numFmtId="0" fontId="43" fillId="0" borderId="0" xfId="0" applyFont="1" applyAlignment="1">
      <alignment vertical="top" wrapText="1"/>
    </xf>
    <xf numFmtId="0" fontId="86" fillId="0" borderId="0" xfId="0" applyFont="1" applyAlignment="1">
      <alignment vertical="top"/>
    </xf>
    <xf numFmtId="0" fontId="46" fillId="17" borderId="0" xfId="0" applyFont="1" applyFill="1" applyBorder="1" applyAlignment="1">
      <alignment horizontal="center" vertical="top"/>
    </xf>
    <xf numFmtId="0" fontId="48" fillId="17" borderId="1" xfId="0" applyFont="1" applyFill="1" applyBorder="1" applyAlignment="1">
      <alignment vertical="top" wrapText="1"/>
    </xf>
    <xf numFmtId="3" fontId="47" fillId="0" borderId="1" xfId="0" applyNumberFormat="1" applyFont="1" applyFill="1" applyBorder="1" applyAlignment="1">
      <alignment horizontal="center" vertical="top"/>
    </xf>
    <xf numFmtId="9" fontId="46" fillId="0" borderId="0" xfId="4" applyFont="1" applyFill="1" applyBorder="1" applyAlignment="1">
      <alignment horizontal="center" vertical="top"/>
    </xf>
    <xf numFmtId="9" fontId="46" fillId="0" borderId="0" xfId="0" applyNumberFormat="1" applyFont="1" applyFill="1" applyBorder="1" applyAlignment="1">
      <alignment horizontal="center" vertical="top" wrapText="1"/>
    </xf>
    <xf numFmtId="0" fontId="47" fillId="0" borderId="0" xfId="0" applyNumberFormat="1" applyFont="1" applyFill="1" applyBorder="1" applyAlignment="1">
      <alignment horizontal="center" vertical="center"/>
    </xf>
    <xf numFmtId="9" fontId="46" fillId="0" borderId="0" xfId="0" applyNumberFormat="1" applyFont="1" applyFill="1" applyBorder="1" applyAlignment="1">
      <alignment horizontal="center" vertical="center"/>
    </xf>
    <xf numFmtId="0" fontId="27" fillId="0" borderId="10" xfId="0" applyFont="1" applyFill="1" applyBorder="1" applyAlignment="1" applyProtection="1">
      <alignment vertical="top" wrapText="1"/>
      <protection locked="0"/>
    </xf>
    <xf numFmtId="0" fontId="27" fillId="0" borderId="0" xfId="0" applyFont="1" applyFill="1" applyBorder="1" applyAlignment="1" applyProtection="1">
      <alignment vertical="top" wrapText="1"/>
      <protection locked="0"/>
    </xf>
    <xf numFmtId="0" fontId="27" fillId="0" borderId="9" xfId="0" applyFont="1" applyFill="1" applyBorder="1" applyAlignment="1" applyProtection="1">
      <alignment vertical="top" wrapText="1"/>
      <protection locked="0"/>
    </xf>
    <xf numFmtId="0" fontId="27" fillId="0" borderId="42" xfId="0" applyFont="1" applyFill="1" applyBorder="1" applyAlignment="1" applyProtection="1">
      <alignment vertical="top" wrapText="1"/>
      <protection locked="0"/>
    </xf>
    <xf numFmtId="0" fontId="27" fillId="0" borderId="34" xfId="0" applyFont="1" applyFill="1" applyBorder="1" applyAlignment="1" applyProtection="1">
      <alignment vertical="top" wrapText="1"/>
      <protection locked="0"/>
    </xf>
    <xf numFmtId="0" fontId="27" fillId="0" borderId="58" xfId="0" applyFont="1" applyFill="1" applyBorder="1" applyAlignment="1" applyProtection="1">
      <alignment vertical="top" wrapText="1"/>
      <protection locked="0"/>
    </xf>
    <xf numFmtId="0" fontId="33" fillId="9" borderId="25" xfId="0" applyFont="1" applyFill="1" applyBorder="1" applyAlignment="1" applyProtection="1">
      <alignment vertical="center"/>
    </xf>
    <xf numFmtId="0" fontId="33" fillId="9" borderId="26" xfId="0" applyFont="1" applyFill="1" applyBorder="1" applyAlignment="1" applyProtection="1">
      <alignment vertical="center"/>
    </xf>
    <xf numFmtId="173" fontId="33" fillId="0" borderId="57" xfId="4" applyNumberFormat="1" applyFont="1" applyFill="1" applyBorder="1" applyAlignment="1" applyProtection="1">
      <alignment horizontal="center" vertical="center"/>
    </xf>
    <xf numFmtId="0" fontId="33" fillId="0" borderId="30" xfId="0" applyFont="1" applyFill="1" applyBorder="1" applyAlignment="1" applyProtection="1">
      <alignment horizontal="left" vertical="center"/>
    </xf>
    <xf numFmtId="0" fontId="33" fillId="0" borderId="55" xfId="0" applyFont="1" applyFill="1" applyBorder="1" applyAlignment="1" applyProtection="1">
      <alignment horizontal="left" vertical="center"/>
    </xf>
    <xf numFmtId="9" fontId="33" fillId="0" borderId="53" xfId="4" applyNumberFormat="1" applyFont="1" applyFill="1" applyBorder="1" applyAlignment="1" applyProtection="1">
      <alignment horizontal="center" vertical="center"/>
    </xf>
    <xf numFmtId="9" fontId="33" fillId="0" borderId="57" xfId="4" applyNumberFormat="1" applyFont="1" applyFill="1" applyBorder="1" applyAlignment="1" applyProtection="1">
      <alignment horizontal="center" vertical="center"/>
    </xf>
    <xf numFmtId="9" fontId="43" fillId="0" borderId="0" xfId="0" applyNumberFormat="1" applyFont="1" applyAlignment="1">
      <alignment vertical="top"/>
    </xf>
    <xf numFmtId="0" fontId="87" fillId="4" borderId="163" xfId="3" applyFont="1" applyFill="1" applyBorder="1" applyAlignment="1">
      <alignment horizontal="center" vertical="center" wrapText="1"/>
    </xf>
    <xf numFmtId="0" fontId="87" fillId="4" borderId="164" xfId="3" applyFont="1" applyFill="1" applyBorder="1" applyAlignment="1">
      <alignment horizontal="center" vertical="center" wrapText="1"/>
    </xf>
    <xf numFmtId="0" fontId="87" fillId="4" borderId="165" xfId="3" applyFont="1" applyFill="1" applyBorder="1" applyAlignment="1">
      <alignment horizontal="center" vertical="center" wrapText="1"/>
    </xf>
    <xf numFmtId="0" fontId="87" fillId="4" borderId="165" xfId="3" applyFont="1" applyFill="1" applyBorder="1" applyAlignment="1">
      <alignment vertical="center"/>
    </xf>
    <xf numFmtId="0" fontId="87" fillId="4" borderId="163" xfId="3" applyFont="1" applyFill="1" applyBorder="1" applyAlignment="1">
      <alignment horizontal="center" vertical="center"/>
    </xf>
    <xf numFmtId="0" fontId="87" fillId="4" borderId="164" xfId="3" applyFont="1" applyFill="1" applyBorder="1" applyAlignment="1">
      <alignment vertical="center" wrapText="1"/>
    </xf>
    <xf numFmtId="0" fontId="87" fillId="4" borderId="164" xfId="3" applyFont="1" applyFill="1" applyBorder="1" applyAlignment="1">
      <alignment vertical="center"/>
    </xf>
    <xf numFmtId="9" fontId="43" fillId="0" borderId="0" xfId="0" applyNumberFormat="1" applyFont="1"/>
    <xf numFmtId="0" fontId="56" fillId="0" borderId="17" xfId="0" applyFont="1" applyBorder="1" applyAlignment="1" applyProtection="1">
      <alignment vertical="top" textRotation="90"/>
    </xf>
    <xf numFmtId="0" fontId="56" fillId="0" borderId="0" xfId="0" applyFont="1" applyBorder="1" applyAlignment="1" applyProtection="1">
      <alignment vertical="top" textRotation="90"/>
    </xf>
    <xf numFmtId="0" fontId="50" fillId="0" borderId="117" xfId="0" applyFont="1" applyFill="1" applyBorder="1" applyAlignment="1">
      <alignment horizontal="center" vertical="center" wrapText="1"/>
    </xf>
    <xf numFmtId="0" fontId="50" fillId="7" borderId="2" xfId="0" applyFont="1" applyFill="1" applyBorder="1" applyAlignment="1" applyProtection="1">
      <alignment horizontal="left" vertical="center" wrapText="1" readingOrder="1"/>
    </xf>
    <xf numFmtId="0" fontId="50" fillId="7" borderId="77" xfId="0" applyFont="1" applyFill="1" applyBorder="1" applyAlignment="1" applyProtection="1">
      <alignment horizontal="left" vertical="center" wrapText="1" readingOrder="1"/>
    </xf>
    <xf numFmtId="0" fontId="44" fillId="4" borderId="2" xfId="0" applyFont="1" applyFill="1" applyBorder="1" applyAlignment="1">
      <alignment vertical="top"/>
    </xf>
    <xf numFmtId="0" fontId="82" fillId="4" borderId="77" xfId="0" applyFont="1" applyFill="1" applyBorder="1" applyAlignment="1">
      <alignment vertical="top"/>
    </xf>
    <xf numFmtId="0" fontId="82" fillId="4" borderId="77" xfId="0" applyFont="1" applyFill="1" applyBorder="1" applyAlignment="1">
      <alignment horizontal="center" vertical="top"/>
    </xf>
    <xf numFmtId="0" fontId="46" fillId="5" borderId="2" xfId="0" applyFont="1" applyFill="1" applyBorder="1" applyAlignment="1">
      <alignment vertical="top"/>
    </xf>
    <xf numFmtId="0" fontId="46" fillId="5" borderId="77" xfId="0" applyFont="1" applyFill="1" applyBorder="1" applyAlignment="1">
      <alignment horizontal="center" vertical="top"/>
    </xf>
    <xf numFmtId="0" fontId="47" fillId="17" borderId="2" xfId="0" applyFont="1" applyFill="1" applyBorder="1" applyAlignment="1">
      <alignment vertical="top" wrapText="1"/>
    </xf>
    <xf numFmtId="0" fontId="46" fillId="5" borderId="2" xfId="0" applyFont="1" applyFill="1" applyBorder="1" applyAlignment="1">
      <alignment vertical="top" wrapText="1"/>
    </xf>
    <xf numFmtId="0" fontId="47" fillId="5" borderId="77" xfId="0" applyFont="1" applyFill="1" applyBorder="1" applyAlignment="1">
      <alignment horizontal="center" vertical="top"/>
    </xf>
    <xf numFmtId="0" fontId="45" fillId="4" borderId="77" xfId="0" applyFont="1" applyFill="1" applyBorder="1" applyAlignment="1">
      <alignment horizontal="center" vertical="top"/>
    </xf>
    <xf numFmtId="9" fontId="47" fillId="17" borderId="2" xfId="0" applyNumberFormat="1" applyFont="1" applyFill="1" applyBorder="1" applyAlignment="1">
      <alignment vertical="top" wrapText="1"/>
    </xf>
    <xf numFmtId="0" fontId="47" fillId="17" borderId="2" xfId="0" applyFont="1" applyFill="1" applyBorder="1" applyAlignment="1">
      <alignment horizontal="left" vertical="top" wrapText="1"/>
    </xf>
    <xf numFmtId="0" fontId="47" fillId="0" borderId="2" xfId="0" applyFont="1" applyFill="1" applyBorder="1" applyAlignment="1">
      <alignment vertical="top" wrapText="1"/>
    </xf>
    <xf numFmtId="0" fontId="86" fillId="0" borderId="0" xfId="0" applyFont="1" applyBorder="1" applyAlignment="1">
      <alignment vertical="top" wrapText="1"/>
    </xf>
    <xf numFmtId="0" fontId="44" fillId="4" borderId="77" xfId="0" applyFont="1" applyFill="1" applyBorder="1" applyAlignment="1">
      <alignment horizontal="center" vertical="top"/>
    </xf>
    <xf numFmtId="0" fontId="86" fillId="0" borderId="0" xfId="0" applyFont="1" applyBorder="1" applyAlignment="1">
      <alignment horizontal="left" vertical="top" wrapText="1"/>
    </xf>
    <xf numFmtId="0" fontId="47" fillId="0" borderId="78" xfId="0" applyFont="1" applyFill="1" applyBorder="1" applyAlignment="1">
      <alignment vertical="top" wrapText="1"/>
    </xf>
    <xf numFmtId="0" fontId="47" fillId="0" borderId="79" xfId="0" applyFont="1" applyFill="1" applyBorder="1" applyAlignment="1">
      <alignment vertical="top"/>
    </xf>
    <xf numFmtId="0" fontId="47" fillId="0" borderId="79" xfId="0" applyNumberFormat="1" applyFont="1" applyFill="1" applyBorder="1" applyAlignment="1">
      <alignment horizontal="center" vertical="center"/>
    </xf>
    <xf numFmtId="0" fontId="43" fillId="6" borderId="80" xfId="0" applyFont="1" applyFill="1" applyBorder="1" applyAlignment="1">
      <alignment vertical="top"/>
    </xf>
    <xf numFmtId="0" fontId="50" fillId="0" borderId="117" xfId="0" quotePrefix="1" applyFont="1" applyBorder="1" applyAlignment="1">
      <alignment horizontal="center" vertical="center" wrapText="1"/>
    </xf>
    <xf numFmtId="3" fontId="47" fillId="18" borderId="1" xfId="0" applyNumberFormat="1" applyFont="1" applyFill="1" applyBorder="1" applyAlignment="1" applyProtection="1">
      <alignment horizontal="center" vertical="top"/>
      <protection locked="0"/>
    </xf>
    <xf numFmtId="9" fontId="47" fillId="18" borderId="1" xfId="0" applyNumberFormat="1" applyFont="1" applyFill="1" applyBorder="1" applyAlignment="1" applyProtection="1">
      <alignment horizontal="center" vertical="top"/>
      <protection locked="0"/>
    </xf>
    <xf numFmtId="3" fontId="47" fillId="18" borderId="80" xfId="0" applyNumberFormat="1" applyFont="1" applyFill="1" applyBorder="1" applyAlignment="1" applyProtection="1">
      <alignment horizontal="center" vertical="top"/>
      <protection locked="0"/>
    </xf>
    <xf numFmtId="0" fontId="0" fillId="0" borderId="74" xfId="0" applyBorder="1" applyProtection="1"/>
    <xf numFmtId="0" fontId="0" fillId="0" borderId="14" xfId="0" applyBorder="1" applyProtection="1"/>
    <xf numFmtId="0" fontId="0" fillId="0" borderId="81" xfId="0" applyBorder="1" applyProtection="1"/>
    <xf numFmtId="0" fontId="0" fillId="0" borderId="82" xfId="0" applyBorder="1" applyProtection="1"/>
    <xf numFmtId="0" fontId="0" fillId="0" borderId="83" xfId="0" applyBorder="1" applyProtection="1"/>
    <xf numFmtId="0" fontId="61" fillId="0" borderId="84" xfId="0" applyFont="1" applyBorder="1" applyProtection="1"/>
    <xf numFmtId="0" fontId="61" fillId="0" borderId="11" xfId="0" applyFont="1" applyBorder="1" applyProtection="1"/>
    <xf numFmtId="0" fontId="61" fillId="0" borderId="11" xfId="0" applyFont="1" applyBorder="1" applyAlignment="1" applyProtection="1">
      <alignment horizontal="center"/>
    </xf>
    <xf numFmtId="0" fontId="61" fillId="0" borderId="85" xfId="0" applyFont="1" applyBorder="1" applyAlignment="1" applyProtection="1">
      <alignment horizontal="center"/>
    </xf>
    <xf numFmtId="0" fontId="88" fillId="0" borderId="86" xfId="0" applyFont="1" applyBorder="1" applyAlignment="1">
      <alignment horizontal="centerContinuous" vertical="top" wrapText="1"/>
    </xf>
    <xf numFmtId="0" fontId="88" fillId="0" borderId="87" xfId="0" applyFont="1" applyBorder="1" applyAlignment="1">
      <alignment horizontal="centerContinuous" vertical="top" wrapText="1"/>
    </xf>
    <xf numFmtId="0" fontId="88" fillId="0" borderId="88" xfId="0" applyFont="1" applyBorder="1" applyAlignment="1">
      <alignment horizontal="centerContinuous" vertical="top" wrapText="1"/>
    </xf>
    <xf numFmtId="0" fontId="0" fillId="0" borderId="87" xfId="0" applyFont="1" applyBorder="1" applyAlignment="1">
      <alignment horizontal="centerContinuous" vertical="top" wrapText="1"/>
    </xf>
    <xf numFmtId="0" fontId="0" fillId="0" borderId="86" xfId="0" applyFont="1" applyBorder="1" applyAlignment="1">
      <alignment horizontal="centerContinuous" vertical="top" wrapText="1"/>
    </xf>
    <xf numFmtId="0" fontId="87" fillId="4" borderId="166" xfId="3" applyFont="1" applyFill="1" applyBorder="1" applyAlignment="1">
      <alignment horizontal="center" vertical="center" wrapText="1"/>
    </xf>
    <xf numFmtId="0" fontId="87" fillId="4" borderId="167" xfId="3" applyFont="1" applyFill="1" applyBorder="1" applyAlignment="1">
      <alignment vertical="center"/>
    </xf>
    <xf numFmtId="0" fontId="87" fillId="4" borderId="168" xfId="3" applyFont="1" applyFill="1" applyBorder="1" applyAlignment="1">
      <alignment horizontal="centerContinuous" vertical="center"/>
    </xf>
    <xf numFmtId="0" fontId="87" fillId="4" borderId="12" xfId="3" applyFont="1" applyFill="1" applyBorder="1" applyAlignment="1">
      <alignment horizontal="centerContinuous" vertical="center" wrapText="1"/>
    </xf>
    <xf numFmtId="0" fontId="87" fillId="4" borderId="12" xfId="3" applyFont="1" applyFill="1" applyBorder="1" applyAlignment="1">
      <alignment horizontal="centerContinuous" vertical="center"/>
    </xf>
    <xf numFmtId="0" fontId="87" fillId="4" borderId="169" xfId="3" applyFont="1" applyFill="1" applyBorder="1" applyAlignment="1">
      <alignment horizontal="centerContinuous" vertical="center"/>
    </xf>
    <xf numFmtId="0" fontId="87" fillId="4" borderId="170" xfId="3" applyFont="1" applyFill="1" applyBorder="1" applyAlignment="1">
      <alignment horizontal="center" vertical="center" wrapText="1"/>
    </xf>
    <xf numFmtId="0" fontId="88" fillId="0" borderId="89" xfId="0" applyFont="1" applyBorder="1" applyAlignment="1">
      <alignment horizontal="centerContinuous" vertical="center"/>
    </xf>
    <xf numFmtId="0" fontId="0" fillId="0" borderId="89" xfId="0" applyFont="1" applyBorder="1" applyAlignment="1">
      <alignment horizontal="centerContinuous" vertical="center"/>
    </xf>
    <xf numFmtId="0" fontId="88" fillId="0" borderId="89" xfId="0" applyFont="1" applyBorder="1" applyAlignment="1">
      <alignment horizontal="centerContinuous" vertical="top" wrapText="1"/>
    </xf>
    <xf numFmtId="0" fontId="0" fillId="0" borderId="88" xfId="0" applyFont="1" applyBorder="1" applyAlignment="1">
      <alignment horizontal="centerContinuous" vertical="top" wrapText="1"/>
    </xf>
    <xf numFmtId="0" fontId="0" fillId="0" borderId="88" xfId="0" applyFont="1" applyBorder="1" applyAlignment="1">
      <alignment horizontal="centerContinuous" vertical="center" wrapText="1"/>
    </xf>
    <xf numFmtId="0" fontId="0" fillId="0" borderId="86" xfId="0" applyBorder="1" applyAlignment="1">
      <alignment horizontal="center" vertical="top" wrapText="1"/>
    </xf>
    <xf numFmtId="0" fontId="0" fillId="0" borderId="87" xfId="0" applyBorder="1" applyAlignment="1">
      <alignment horizontal="center" vertical="top" wrapText="1"/>
    </xf>
    <xf numFmtId="0" fontId="0" fillId="0" borderId="88" xfId="0" applyBorder="1" applyAlignment="1">
      <alignment horizontal="center" vertical="top" wrapText="1"/>
    </xf>
    <xf numFmtId="0" fontId="0" fillId="0" borderId="89" xfId="0" applyBorder="1" applyAlignment="1">
      <alignment horizontal="center" vertical="top" wrapText="1"/>
    </xf>
    <xf numFmtId="0" fontId="4" fillId="19" borderId="142" xfId="0" applyFont="1" applyFill="1" applyBorder="1" applyAlignment="1" applyProtection="1">
      <alignment horizontal="center" vertical="center" wrapText="1" readingOrder="1"/>
      <protection locked="0"/>
    </xf>
    <xf numFmtId="0" fontId="4" fillId="19" borderId="151" xfId="0" applyFont="1" applyFill="1" applyBorder="1" applyAlignment="1" applyProtection="1">
      <alignment horizontal="center" vertical="center" wrapText="1" readingOrder="1"/>
      <protection locked="0"/>
    </xf>
    <xf numFmtId="0" fontId="4" fillId="19" borderId="140" xfId="0" applyFont="1" applyFill="1" applyBorder="1" applyAlignment="1" applyProtection="1">
      <alignment horizontal="center" vertical="center" wrapText="1" readingOrder="1"/>
      <protection locked="0"/>
    </xf>
    <xf numFmtId="3" fontId="4" fillId="19" borderId="140" xfId="0" applyNumberFormat="1" applyFont="1" applyFill="1" applyBorder="1" applyAlignment="1" applyProtection="1">
      <alignment horizontal="center" vertical="center" wrapText="1" readingOrder="1"/>
      <protection locked="0"/>
    </xf>
    <xf numFmtId="9" fontId="4" fillId="19" borderId="151" xfId="4" applyFont="1" applyFill="1" applyBorder="1" applyAlignment="1" applyProtection="1">
      <alignment horizontal="center" vertical="center" wrapText="1" readingOrder="1"/>
      <protection locked="0"/>
    </xf>
    <xf numFmtId="173" fontId="4" fillId="19" borderId="140" xfId="0" applyNumberFormat="1" applyFont="1" applyFill="1" applyBorder="1" applyAlignment="1" applyProtection="1">
      <alignment horizontal="center" vertical="center" wrapText="1" readingOrder="1"/>
      <protection locked="0"/>
    </xf>
    <xf numFmtId="0" fontId="4" fillId="18" borderId="140" xfId="0" applyFont="1" applyFill="1" applyBorder="1" applyAlignment="1" applyProtection="1">
      <alignment horizontal="centerContinuous" vertical="center" wrapText="1" readingOrder="1"/>
      <protection locked="0"/>
    </xf>
    <xf numFmtId="164" fontId="20" fillId="18" borderId="127" xfId="0" applyNumberFormat="1" applyFont="1" applyFill="1" applyBorder="1" applyAlignment="1" applyProtection="1">
      <alignment horizontal="center" vertical="center"/>
      <protection locked="0"/>
    </xf>
    <xf numFmtId="164" fontId="21" fillId="18" borderId="127" xfId="4" applyNumberFormat="1" applyFont="1" applyFill="1" applyBorder="1" applyAlignment="1" applyProtection="1">
      <alignment horizontal="center" vertical="center"/>
      <protection locked="0"/>
    </xf>
    <xf numFmtId="164" fontId="20" fillId="18" borderId="127" xfId="4" applyNumberFormat="1" applyFont="1" applyFill="1" applyBorder="1" applyAlignment="1" applyProtection="1">
      <alignment horizontal="center" vertical="center"/>
      <protection locked="0"/>
    </xf>
    <xf numFmtId="164" fontId="20" fillId="18" borderId="131" xfId="0" applyNumberFormat="1" applyFont="1" applyFill="1" applyBorder="1" applyAlignment="1" applyProtection="1">
      <alignment horizontal="center" vertical="center"/>
      <protection locked="0"/>
    </xf>
    <xf numFmtId="164" fontId="21" fillId="18" borderId="131" xfId="4" applyNumberFormat="1" applyFont="1" applyFill="1" applyBorder="1" applyAlignment="1" applyProtection="1">
      <alignment horizontal="center" vertical="center"/>
      <protection locked="0"/>
    </xf>
    <xf numFmtId="164" fontId="20" fillId="18" borderId="131" xfId="4" applyNumberFormat="1" applyFont="1" applyFill="1" applyBorder="1" applyAlignment="1" applyProtection="1">
      <alignment horizontal="center" vertical="center"/>
      <protection locked="0"/>
    </xf>
    <xf numFmtId="15" fontId="21" fillId="18" borderId="125" xfId="0" applyNumberFormat="1" applyFont="1" applyFill="1" applyBorder="1" applyAlignment="1" applyProtection="1">
      <alignment horizontal="center" vertical="center"/>
      <protection locked="0"/>
    </xf>
    <xf numFmtId="15" fontId="20" fillId="18" borderId="125" xfId="0" applyNumberFormat="1" applyFont="1" applyFill="1" applyBorder="1" applyAlignment="1" applyProtection="1">
      <alignment horizontal="center" vertical="center"/>
      <protection locked="0"/>
    </xf>
    <xf numFmtId="3" fontId="4" fillId="18" borderId="125" xfId="0" applyNumberFormat="1" applyFont="1" applyFill="1" applyBorder="1" applyAlignment="1" applyProtection="1">
      <alignment horizontal="center" vertical="center"/>
      <protection locked="0"/>
    </xf>
    <xf numFmtId="9" fontId="21" fillId="18" borderId="125" xfId="0" applyNumberFormat="1" applyFont="1" applyFill="1" applyBorder="1" applyAlignment="1" applyProtection="1">
      <alignment horizontal="center" vertical="center"/>
      <protection locked="0"/>
    </xf>
    <xf numFmtId="9" fontId="0" fillId="0" borderId="127" xfId="0" applyNumberFormat="1" applyBorder="1" applyProtection="1"/>
    <xf numFmtId="9" fontId="61" fillId="0" borderId="127" xfId="0" applyNumberFormat="1" applyFont="1" applyBorder="1" applyProtection="1"/>
    <xf numFmtId="0" fontId="27" fillId="0" borderId="0" xfId="3" applyFont="1" applyAlignment="1">
      <alignment vertical="center"/>
    </xf>
    <xf numFmtId="0" fontId="51" fillId="0" borderId="0" xfId="3" applyFont="1" applyBorder="1" applyAlignment="1">
      <alignment horizontal="center" vertical="center"/>
    </xf>
    <xf numFmtId="0" fontId="52" fillId="0" borderId="0" xfId="0" quotePrefix="1" applyFont="1" applyBorder="1" applyAlignment="1">
      <alignment horizontal="left" vertical="top" wrapText="1"/>
    </xf>
    <xf numFmtId="0" fontId="52" fillId="0" borderId="0" xfId="3" quotePrefix="1" applyFont="1" applyBorder="1" applyAlignment="1">
      <alignment vertical="top" wrapText="1"/>
    </xf>
    <xf numFmtId="0" fontId="50" fillId="0" borderId="0" xfId="0" quotePrefix="1" applyFont="1" applyBorder="1" applyAlignment="1">
      <alignment horizontal="center" vertical="center" wrapText="1"/>
    </xf>
    <xf numFmtId="0" fontId="52" fillId="0" borderId="117" xfId="0" quotePrefix="1" applyFont="1" applyBorder="1" applyAlignment="1">
      <alignment horizontal="center" vertical="center" wrapText="1"/>
    </xf>
    <xf numFmtId="0" fontId="52" fillId="0" borderId="117" xfId="3" quotePrefix="1" applyFont="1" applyBorder="1" applyAlignment="1">
      <alignment horizontal="left" vertical="center" wrapText="1"/>
    </xf>
    <xf numFmtId="0" fontId="52" fillId="0" borderId="117" xfId="0" quotePrefix="1" applyFont="1" applyFill="1" applyBorder="1" applyAlignment="1">
      <alignment horizontal="left" vertical="center" wrapText="1"/>
    </xf>
    <xf numFmtId="0" fontId="52" fillId="0" borderId="117" xfId="3" quotePrefix="1" applyFont="1" applyFill="1" applyBorder="1" applyAlignment="1">
      <alignment vertical="center" wrapText="1"/>
    </xf>
    <xf numFmtId="0" fontId="84" fillId="4" borderId="171" xfId="0" applyFont="1" applyFill="1" applyBorder="1" applyAlignment="1" applyProtection="1">
      <alignment horizontal="centerContinuous" vertical="center" wrapText="1" readingOrder="1"/>
    </xf>
    <xf numFmtId="0" fontId="69" fillId="10" borderId="118" xfId="0" applyFont="1" applyFill="1" applyBorder="1" applyAlignment="1" applyProtection="1">
      <alignment vertical="center" wrapText="1" readingOrder="1"/>
    </xf>
    <xf numFmtId="0" fontId="69" fillId="10" borderId="120" xfId="0" applyFont="1" applyFill="1" applyBorder="1" applyAlignment="1" applyProtection="1">
      <alignment vertical="center" wrapText="1" readingOrder="1"/>
    </xf>
    <xf numFmtId="0" fontId="69" fillId="10" borderId="144" xfId="0" applyFont="1" applyFill="1" applyBorder="1" applyAlignment="1" applyProtection="1">
      <alignment horizontal="left" vertical="center" wrapText="1" readingOrder="1"/>
    </xf>
    <xf numFmtId="0" fontId="84" fillId="4" borderId="172" xfId="0" applyFont="1" applyFill="1" applyBorder="1" applyAlignment="1" applyProtection="1">
      <alignment horizontal="center" vertical="center" wrapText="1" readingOrder="1"/>
    </xf>
    <xf numFmtId="0" fontId="84" fillId="4" borderId="158" xfId="0" applyFont="1" applyFill="1" applyBorder="1" applyAlignment="1" applyProtection="1">
      <alignment horizontal="center" vertical="center" wrapText="1" readingOrder="1"/>
    </xf>
    <xf numFmtId="0" fontId="69" fillId="10" borderId="144" xfId="0" applyFont="1" applyFill="1" applyBorder="1" applyAlignment="1" applyProtection="1">
      <alignment horizontal="left" vertical="center" wrapText="1" readingOrder="1"/>
      <protection locked="0"/>
    </xf>
    <xf numFmtId="0" fontId="33" fillId="9" borderId="110" xfId="0" applyFont="1" applyFill="1" applyBorder="1" applyAlignment="1" applyProtection="1">
      <alignment horizontal="center" vertical="center" wrapText="1"/>
    </xf>
    <xf numFmtId="0" fontId="33" fillId="9" borderId="111" xfId="0" applyFont="1" applyFill="1" applyBorder="1" applyAlignment="1" applyProtection="1">
      <alignment horizontal="center" vertical="center" wrapText="1"/>
    </xf>
    <xf numFmtId="3" fontId="27" fillId="0" borderId="61" xfId="4" applyNumberFormat="1" applyFont="1" applyFill="1" applyBorder="1" applyAlignment="1" applyProtection="1">
      <alignment horizontal="center" vertical="center"/>
    </xf>
    <xf numFmtId="0" fontId="33" fillId="9" borderId="74" xfId="0" applyFont="1" applyFill="1" applyBorder="1" applyAlignment="1" applyProtection="1">
      <alignment vertical="center" wrapText="1"/>
    </xf>
    <xf numFmtId="0" fontId="33" fillId="9" borderId="101" xfId="0" applyFont="1" applyFill="1" applyBorder="1" applyAlignment="1" applyProtection="1">
      <alignment vertical="center" wrapText="1"/>
    </xf>
    <xf numFmtId="0" fontId="33" fillId="9" borderId="113" xfId="0" applyFont="1" applyFill="1" applyBorder="1" applyAlignment="1" applyProtection="1">
      <alignment horizontal="centerContinuous" vertical="center" wrapText="1"/>
    </xf>
    <xf numFmtId="0" fontId="33" fillId="9" borderId="114" xfId="0" applyFont="1" applyFill="1" applyBorder="1" applyAlignment="1" applyProtection="1">
      <alignment horizontal="centerContinuous" vertical="center" wrapText="1"/>
    </xf>
    <xf numFmtId="0" fontId="33" fillId="0" borderId="54" xfId="0" applyFont="1" applyFill="1" applyBorder="1" applyAlignment="1" applyProtection="1">
      <alignment vertical="center"/>
    </xf>
    <xf numFmtId="164" fontId="33" fillId="0" borderId="56" xfId="0" applyNumberFormat="1" applyFont="1" applyFill="1" applyBorder="1" applyAlignment="1" applyProtection="1">
      <alignment horizontal="center" vertical="center"/>
    </xf>
    <xf numFmtId="10" fontId="33" fillId="0" borderId="70" xfId="0" applyNumberFormat="1" applyFont="1" applyFill="1" applyBorder="1" applyAlignment="1" applyProtection="1">
      <alignment horizontal="center" vertical="center"/>
    </xf>
    <xf numFmtId="164" fontId="33" fillId="0" borderId="56" xfId="4" applyNumberFormat="1" applyFont="1" applyFill="1" applyBorder="1" applyAlignment="1" applyProtection="1">
      <alignment horizontal="center" vertical="center"/>
    </xf>
    <xf numFmtId="10" fontId="35" fillId="16" borderId="179" xfId="4" applyNumberFormat="1" applyFont="1" applyFill="1" applyBorder="1" applyAlignment="1" applyProtection="1">
      <alignment horizontal="center" vertical="center"/>
    </xf>
    <xf numFmtId="0" fontId="33" fillId="9" borderId="66" xfId="0" applyFont="1" applyFill="1" applyBorder="1" applyAlignment="1" applyProtection="1">
      <alignment horizontal="centerContinuous" vertical="center" wrapText="1"/>
    </xf>
    <xf numFmtId="0" fontId="33" fillId="9" borderId="180" xfId="0" applyFont="1" applyFill="1" applyBorder="1" applyAlignment="1" applyProtection="1">
      <alignment horizontal="center" vertical="center" wrapText="1"/>
    </xf>
    <xf numFmtId="10" fontId="33" fillId="0" borderId="67" xfId="4" applyNumberFormat="1" applyFont="1" applyFill="1" applyBorder="1" applyAlignment="1" applyProtection="1">
      <alignment horizontal="center" vertical="center"/>
    </xf>
    <xf numFmtId="10" fontId="33" fillId="0" borderId="70" xfId="4" applyNumberFormat="1" applyFont="1" applyFill="1" applyBorder="1" applyAlignment="1" applyProtection="1">
      <alignment horizontal="center" vertical="center"/>
    </xf>
    <xf numFmtId="164" fontId="27" fillId="0" borderId="53" xfId="4" applyNumberFormat="1" applyFont="1" applyFill="1" applyBorder="1" applyAlignment="1" applyProtection="1">
      <alignment horizontal="center" vertical="center"/>
    </xf>
    <xf numFmtId="164" fontId="27" fillId="0" borderId="57" xfId="4" applyNumberFormat="1" applyFont="1" applyFill="1" applyBorder="1" applyAlignment="1" applyProtection="1">
      <alignment horizontal="center" vertical="center"/>
    </xf>
    <xf numFmtId="174" fontId="28" fillId="0" borderId="0" xfId="0" applyNumberFormat="1" applyFont="1" applyBorder="1" applyAlignment="1" applyProtection="1">
      <alignment horizontal="centerContinuous" vertical="center"/>
    </xf>
    <xf numFmtId="167" fontId="27" fillId="0" borderId="187" xfId="0" applyNumberFormat="1" applyFont="1" applyBorder="1" applyAlignment="1" applyProtection="1">
      <alignment vertical="center"/>
    </xf>
    <xf numFmtId="167" fontId="27" fillId="0" borderId="183" xfId="0" applyNumberFormat="1" applyFont="1" applyBorder="1" applyAlignment="1" applyProtection="1">
      <alignment vertical="center"/>
    </xf>
    <xf numFmtId="167" fontId="27" fillId="0" borderId="60" xfId="0" applyNumberFormat="1" applyFont="1" applyBorder="1" applyAlignment="1" applyProtection="1">
      <alignment horizontal="center" vertical="center"/>
    </xf>
    <xf numFmtId="167" fontId="27" fillId="0" borderId="60" xfId="1" applyNumberFormat="1" applyFont="1" applyFill="1" applyBorder="1" applyAlignment="1" applyProtection="1">
      <alignment horizontal="center" vertical="center"/>
    </xf>
    <xf numFmtId="167" fontId="27" fillId="0" borderId="45" xfId="0" applyNumberFormat="1" applyFont="1" applyBorder="1" applyAlignment="1" applyProtection="1">
      <alignment vertical="center"/>
    </xf>
    <xf numFmtId="167" fontId="27" fillId="0" borderId="46" xfId="0" applyNumberFormat="1" applyFont="1" applyBorder="1" applyAlignment="1" applyProtection="1">
      <alignment vertical="center"/>
    </xf>
    <xf numFmtId="167" fontId="27" fillId="0" borderId="112" xfId="0" applyNumberFormat="1" applyFont="1" applyBorder="1" applyAlignment="1" applyProtection="1">
      <alignment horizontal="center" vertical="center"/>
    </xf>
    <xf numFmtId="167" fontId="27" fillId="0" borderId="112" xfId="1" applyNumberFormat="1" applyFont="1" applyFill="1" applyBorder="1" applyAlignment="1" applyProtection="1">
      <alignment horizontal="center" vertical="center"/>
    </xf>
    <xf numFmtId="0" fontId="69" fillId="10" borderId="144" xfId="0" applyFont="1" applyFill="1" applyBorder="1" applyAlignment="1" applyProtection="1">
      <alignment horizontal="center" vertical="center" wrapText="1" readingOrder="1"/>
    </xf>
    <xf numFmtId="0" fontId="87" fillId="4" borderId="175" xfId="3" applyFont="1" applyFill="1" applyBorder="1" applyAlignment="1">
      <alignment horizontal="center" vertical="center" wrapText="1"/>
    </xf>
    <xf numFmtId="0" fontId="87" fillId="4" borderId="176" xfId="3" applyFont="1" applyFill="1" applyBorder="1" applyAlignment="1">
      <alignment horizontal="center" vertical="center"/>
    </xf>
    <xf numFmtId="0" fontId="87" fillId="4" borderId="177" xfId="3" applyFont="1" applyFill="1" applyBorder="1" applyAlignment="1">
      <alignment horizontal="center" vertical="center"/>
    </xf>
    <xf numFmtId="0" fontId="89" fillId="0" borderId="91" xfId="0" applyFont="1" applyFill="1" applyBorder="1" applyAlignment="1" applyProtection="1">
      <alignment horizontal="left" vertical="center" wrapText="1"/>
      <protection locked="0"/>
    </xf>
    <xf numFmtId="0" fontId="89" fillId="0" borderId="90" xfId="0" applyFont="1" applyFill="1" applyBorder="1" applyAlignment="1" applyProtection="1">
      <alignment horizontal="left" vertical="center" wrapText="1"/>
      <protection locked="0"/>
    </xf>
    <xf numFmtId="0" fontId="89" fillId="0" borderId="92" xfId="0" applyFont="1" applyFill="1" applyBorder="1" applyAlignment="1" applyProtection="1">
      <alignment horizontal="left" vertical="center" wrapText="1"/>
      <protection locked="0"/>
    </xf>
    <xf numFmtId="0" fontId="0" fillId="0" borderId="91" xfId="0"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89" fillId="20" borderId="91" xfId="0" applyFont="1" applyFill="1" applyBorder="1" applyAlignment="1" applyProtection="1">
      <alignment horizontal="left" vertical="center" wrapText="1"/>
      <protection locked="0"/>
    </xf>
    <xf numFmtId="0" fontId="89" fillId="20" borderId="90" xfId="0" applyFont="1" applyFill="1" applyBorder="1" applyAlignment="1" applyProtection="1">
      <alignment horizontal="left" vertical="center" wrapText="1"/>
      <protection locked="0"/>
    </xf>
    <xf numFmtId="0" fontId="0" fillId="20" borderId="91" xfId="0" applyFill="1" applyBorder="1" applyAlignment="1">
      <alignment vertical="center" wrapText="1"/>
    </xf>
    <xf numFmtId="0" fontId="0" fillId="20" borderId="90" xfId="0" applyFill="1" applyBorder="1" applyAlignment="1">
      <alignment vertical="center" wrapText="1"/>
    </xf>
    <xf numFmtId="0" fontId="89" fillId="20" borderId="92" xfId="0" applyFont="1" applyFill="1" applyBorder="1" applyAlignment="1" applyProtection="1">
      <alignment horizontal="left" vertical="center" wrapText="1"/>
      <protection locked="0"/>
    </xf>
    <xf numFmtId="0" fontId="0" fillId="20" borderId="92" xfId="0" applyFill="1" applyBorder="1" applyAlignment="1">
      <alignment vertical="center" wrapText="1"/>
    </xf>
    <xf numFmtId="0" fontId="51" fillId="0" borderId="173" xfId="3" applyFont="1" applyBorder="1" applyAlignment="1">
      <alignment horizontal="center" vertical="center"/>
    </xf>
    <xf numFmtId="0" fontId="51" fillId="0" borderId="174" xfId="3" applyFont="1" applyBorder="1" applyAlignment="1">
      <alignment horizontal="center" vertical="center"/>
    </xf>
    <xf numFmtId="0" fontId="4" fillId="19" borderId="140" xfId="0" applyFont="1" applyFill="1" applyBorder="1" applyAlignment="1" applyProtection="1">
      <alignment horizontal="center" vertical="center" wrapText="1" readingOrder="1"/>
      <protection locked="0"/>
    </xf>
    <xf numFmtId="0" fontId="4" fillId="19" borderId="146" xfId="0" applyFont="1" applyFill="1" applyBorder="1" applyAlignment="1" applyProtection="1">
      <alignment horizontal="center" vertical="center" wrapText="1" readingOrder="1"/>
      <protection locked="0"/>
    </xf>
    <xf numFmtId="0" fontId="90" fillId="14" borderId="120" xfId="0" applyFont="1" applyFill="1" applyBorder="1" applyAlignment="1" applyProtection="1">
      <alignment horizontal="center" vertical="center" textRotation="90" wrapText="1" readingOrder="1"/>
    </xf>
    <xf numFmtId="0" fontId="90" fillId="14" borderId="122" xfId="0" applyFont="1" applyFill="1" applyBorder="1" applyAlignment="1" applyProtection="1">
      <alignment horizontal="center" vertical="center" textRotation="90" wrapText="1" readingOrder="1"/>
    </xf>
    <xf numFmtId="0" fontId="90" fillId="14" borderId="178" xfId="0" applyFont="1" applyFill="1" applyBorder="1" applyAlignment="1" applyProtection="1">
      <alignment horizontal="center" vertical="center" textRotation="90" wrapText="1" readingOrder="1"/>
    </xf>
    <xf numFmtId="0" fontId="90" fillId="14" borderId="143" xfId="0" applyFont="1" applyFill="1" applyBorder="1" applyAlignment="1" applyProtection="1">
      <alignment horizontal="center" vertical="center" textRotation="90" wrapText="1" readingOrder="1"/>
    </xf>
    <xf numFmtId="0" fontId="90" fillId="14" borderId="152" xfId="0" applyFont="1" applyFill="1" applyBorder="1" applyAlignment="1" applyProtection="1">
      <alignment horizontal="center" vertical="center" textRotation="90" wrapText="1" readingOrder="1"/>
    </xf>
    <xf numFmtId="0" fontId="69" fillId="10" borderId="115" xfId="0" applyFont="1" applyFill="1" applyBorder="1" applyAlignment="1" applyProtection="1">
      <alignment horizontal="center" vertical="center" wrapText="1" readingOrder="1"/>
    </xf>
    <xf numFmtId="0" fontId="69" fillId="10" borderId="0" xfId="0" applyFont="1" applyFill="1" applyBorder="1" applyAlignment="1" applyProtection="1">
      <alignment horizontal="center" vertical="center" wrapText="1" readingOrder="1"/>
    </xf>
    <xf numFmtId="0" fontId="69" fillId="10" borderId="116" xfId="0" applyFont="1" applyFill="1" applyBorder="1" applyAlignment="1" applyProtection="1">
      <alignment horizontal="center" vertical="center" wrapText="1" readingOrder="1"/>
    </xf>
    <xf numFmtId="0" fontId="69" fillId="10" borderId="178" xfId="0" applyFont="1" applyFill="1" applyBorder="1" applyAlignment="1" applyProtection="1">
      <alignment horizontal="left" vertical="top" wrapText="1" readingOrder="1"/>
    </xf>
    <xf numFmtId="0" fontId="69" fillId="10" borderId="143" xfId="0" applyFont="1" applyFill="1" applyBorder="1" applyAlignment="1" applyProtection="1">
      <alignment horizontal="left" vertical="top" wrapText="1" readingOrder="1"/>
    </xf>
    <xf numFmtId="0" fontId="69" fillId="10" borderId="147" xfId="0" applyFont="1" applyFill="1" applyBorder="1" applyAlignment="1" applyProtection="1">
      <alignment horizontal="left" vertical="top" wrapText="1" readingOrder="1"/>
    </xf>
    <xf numFmtId="0" fontId="70" fillId="14" borderId="153" xfId="0" applyFont="1" applyFill="1" applyBorder="1" applyAlignment="1" applyProtection="1">
      <alignment horizontal="left" vertical="center" wrapText="1" readingOrder="1"/>
    </xf>
    <xf numFmtId="0" fontId="70" fillId="14" borderId="120" xfId="0" applyFont="1" applyFill="1" applyBorder="1" applyAlignment="1" applyProtection="1">
      <alignment horizontal="left" vertical="center" wrapText="1" readingOrder="1"/>
    </xf>
    <xf numFmtId="0" fontId="70" fillId="14" borderId="122" xfId="0" applyFont="1" applyFill="1" applyBorder="1" applyAlignment="1" applyProtection="1">
      <alignment horizontal="left" vertical="center" wrapText="1" readingOrder="1"/>
    </xf>
    <xf numFmtId="0" fontId="70" fillId="14" borderId="144" xfId="0" applyFont="1" applyFill="1" applyBorder="1" applyAlignment="1" applyProtection="1">
      <alignment horizontal="left" vertical="center" wrapText="1" readingOrder="1"/>
    </xf>
    <xf numFmtId="0" fontId="70" fillId="14" borderId="143" xfId="0" applyFont="1" applyFill="1" applyBorder="1" applyAlignment="1" applyProtection="1">
      <alignment horizontal="left" vertical="center" wrapText="1" readingOrder="1"/>
    </xf>
    <xf numFmtId="0" fontId="70" fillId="14" borderId="147" xfId="0" applyFont="1" applyFill="1" applyBorder="1" applyAlignment="1" applyProtection="1">
      <alignment horizontal="left" vertical="center" wrapText="1" readingOrder="1"/>
    </xf>
    <xf numFmtId="0" fontId="70" fillId="14" borderId="152" xfId="0" applyFont="1" applyFill="1" applyBorder="1" applyAlignment="1" applyProtection="1">
      <alignment horizontal="left" vertical="center" wrapText="1" readingOrder="1"/>
    </xf>
    <xf numFmtId="0" fontId="4" fillId="19" borderId="140" xfId="0" quotePrefix="1" applyFont="1" applyFill="1" applyBorder="1" applyAlignment="1" applyProtection="1">
      <alignment horizontal="left" vertical="center" wrapText="1" readingOrder="1"/>
      <protection locked="0"/>
    </xf>
    <xf numFmtId="0" fontId="4" fillId="19" borderId="146" xfId="0" quotePrefix="1" applyFont="1" applyFill="1" applyBorder="1" applyAlignment="1" applyProtection="1">
      <alignment horizontal="left" vertical="center" wrapText="1" readingOrder="1"/>
      <protection locked="0"/>
    </xf>
    <xf numFmtId="0" fontId="90" fillId="14" borderId="118" xfId="0" applyFont="1" applyFill="1" applyBorder="1" applyAlignment="1" applyProtection="1">
      <alignment horizontal="center" vertical="center" textRotation="90" wrapText="1" readingOrder="1"/>
    </xf>
    <xf numFmtId="0" fontId="90" fillId="14" borderId="161" xfId="0" applyFont="1" applyFill="1" applyBorder="1" applyAlignment="1" applyProtection="1">
      <alignment horizontal="center" vertical="center" textRotation="90" wrapText="1" readingOrder="1"/>
    </xf>
    <xf numFmtId="0" fontId="69" fillId="10" borderId="118" xfId="0" applyFont="1" applyFill="1" applyBorder="1" applyAlignment="1" applyProtection="1">
      <alignment horizontal="left" vertical="center" wrapText="1" readingOrder="1"/>
    </xf>
    <xf numFmtId="0" fontId="69" fillId="10" borderId="122" xfId="0" applyFont="1" applyFill="1" applyBorder="1" applyAlignment="1" applyProtection="1">
      <alignment horizontal="left" vertical="center" wrapText="1" readingOrder="1"/>
    </xf>
    <xf numFmtId="0" fontId="69" fillId="10" borderId="120" xfId="0" applyFont="1" applyFill="1" applyBorder="1" applyAlignment="1" applyProtection="1">
      <alignment horizontal="left" vertical="center" wrapText="1" readingOrder="1"/>
    </xf>
    <xf numFmtId="0" fontId="69" fillId="10" borderId="161" xfId="0" applyFont="1" applyFill="1" applyBorder="1" applyAlignment="1" applyProtection="1">
      <alignment horizontal="left" vertical="center" wrapText="1" readingOrder="1"/>
    </xf>
    <xf numFmtId="0" fontId="69" fillId="10" borderId="144" xfId="0" applyFont="1" applyFill="1" applyBorder="1" applyAlignment="1" applyProtection="1">
      <alignment horizontal="left" vertical="center" wrapText="1" readingOrder="1"/>
    </xf>
    <xf numFmtId="0" fontId="69" fillId="10" borderId="152" xfId="0" applyFont="1" applyFill="1" applyBorder="1" applyAlignment="1" applyProtection="1">
      <alignment horizontal="left" vertical="center" wrapText="1" readingOrder="1"/>
    </xf>
    <xf numFmtId="0" fontId="50" fillId="10" borderId="144" xfId="0" applyFont="1" applyFill="1" applyBorder="1" applyAlignment="1" applyProtection="1">
      <alignment horizontal="left" vertical="center" wrapText="1" readingOrder="1"/>
    </xf>
    <xf numFmtId="0" fontId="50" fillId="10" borderId="152" xfId="0" applyFont="1" applyFill="1" applyBorder="1" applyAlignment="1" applyProtection="1">
      <alignment horizontal="left" vertical="center" wrapText="1" readingOrder="1"/>
    </xf>
    <xf numFmtId="0" fontId="8" fillId="7" borderId="0" xfId="0" applyFont="1" applyFill="1" applyBorder="1" applyAlignment="1" applyProtection="1">
      <alignment horizontal="left" vertical="center" wrapText="1" readingOrder="1"/>
    </xf>
    <xf numFmtId="0" fontId="8" fillId="7" borderId="121" xfId="0" applyFont="1" applyFill="1" applyBorder="1" applyAlignment="1" applyProtection="1">
      <alignment horizontal="left" vertical="center" wrapText="1" readingOrder="1"/>
    </xf>
    <xf numFmtId="0" fontId="8" fillId="7" borderId="115" xfId="0" applyFont="1" applyFill="1" applyBorder="1" applyAlignment="1" applyProtection="1">
      <alignment horizontal="left" vertical="center" wrapText="1" readingOrder="1"/>
    </xf>
    <xf numFmtId="0" fontId="8" fillId="7" borderId="119" xfId="0" applyFont="1" applyFill="1" applyBorder="1" applyAlignment="1" applyProtection="1">
      <alignment horizontal="left" vertical="center" wrapText="1" readingOrder="1"/>
    </xf>
    <xf numFmtId="168" fontId="8" fillId="7" borderId="116" xfId="0" applyNumberFormat="1" applyFont="1" applyFill="1" applyBorder="1" applyAlignment="1" applyProtection="1">
      <alignment horizontal="left" vertical="center" wrapText="1" readingOrder="1"/>
    </xf>
    <xf numFmtId="168" fontId="8" fillId="7" borderId="123" xfId="0" applyNumberFormat="1" applyFont="1" applyFill="1" applyBorder="1" applyAlignment="1" applyProtection="1">
      <alignment horizontal="left" vertical="center" wrapText="1" readingOrder="1"/>
    </xf>
    <xf numFmtId="0" fontId="63" fillId="4" borderId="127" xfId="0" applyFont="1" applyFill="1" applyBorder="1" applyAlignment="1" applyProtection="1">
      <alignment horizontal="center" vertical="center" wrapText="1"/>
    </xf>
    <xf numFmtId="0" fontId="63" fillId="4" borderId="124" xfId="0" applyFont="1" applyFill="1" applyBorder="1" applyAlignment="1" applyProtection="1">
      <alignment horizontal="center" vertical="center" wrapText="1"/>
    </xf>
    <xf numFmtId="0" fontId="63" fillId="4" borderId="125" xfId="0" applyFont="1" applyFill="1" applyBorder="1" applyAlignment="1" applyProtection="1">
      <alignment horizontal="center" vertical="center" wrapText="1"/>
    </xf>
    <xf numFmtId="0" fontId="63" fillId="4" borderId="126" xfId="0" applyFont="1" applyFill="1" applyBorder="1" applyAlignment="1" applyProtection="1">
      <alignment horizontal="center" vertical="center" wrapText="1"/>
    </xf>
    <xf numFmtId="0" fontId="84" fillId="4" borderId="118" xfId="0" applyFont="1" applyFill="1" applyBorder="1" applyAlignment="1" applyProtection="1">
      <alignment horizontal="left" vertical="center" wrapText="1" readingOrder="1"/>
    </xf>
    <xf numFmtId="0" fontId="84" fillId="4" borderId="115" xfId="0" applyFont="1" applyFill="1" applyBorder="1" applyAlignment="1" applyProtection="1">
      <alignment horizontal="left" vertical="center" wrapText="1" readingOrder="1"/>
    </xf>
    <xf numFmtId="0" fontId="64" fillId="0" borderId="17" xfId="0" applyFont="1" applyBorder="1" applyAlignment="1" applyProtection="1">
      <alignment horizontal="left" vertical="top" wrapText="1"/>
    </xf>
    <xf numFmtId="0" fontId="64" fillId="0" borderId="0" xfId="0" applyFont="1" applyAlignment="1" applyProtection="1">
      <alignment horizontal="left" vertical="top" wrapText="1"/>
    </xf>
    <xf numFmtId="0" fontId="63" fillId="4" borderId="186" xfId="0" applyFont="1" applyFill="1" applyBorder="1" applyAlignment="1" applyProtection="1">
      <alignment horizontal="center" vertical="center" wrapText="1"/>
    </xf>
    <xf numFmtId="0" fontId="63" fillId="4" borderId="137" xfId="0" applyFont="1" applyFill="1" applyBorder="1" applyAlignment="1" applyProtection="1">
      <alignment horizontal="center" vertical="center" wrapText="1"/>
    </xf>
    <xf numFmtId="0" fontId="63" fillId="4" borderId="138" xfId="0" applyFont="1" applyFill="1" applyBorder="1" applyAlignment="1" applyProtection="1">
      <alignment horizontal="center" vertical="center" wrapText="1"/>
    </xf>
    <xf numFmtId="0" fontId="20" fillId="10" borderId="124" xfId="0" applyFont="1" applyFill="1" applyBorder="1" applyAlignment="1" applyProtection="1">
      <alignment horizontal="center" vertical="center"/>
    </xf>
    <xf numFmtId="0" fontId="20" fillId="10" borderId="132" xfId="0" applyFont="1" applyFill="1" applyBorder="1" applyAlignment="1" applyProtection="1">
      <alignment horizontal="center" vertical="center"/>
    </xf>
    <xf numFmtId="0" fontId="20" fillId="10" borderId="127" xfId="0" applyFont="1" applyFill="1" applyBorder="1" applyAlignment="1" applyProtection="1">
      <alignment horizontal="center" vertical="center"/>
    </xf>
    <xf numFmtId="0" fontId="86" fillId="0" borderId="0" xfId="0" applyFont="1" applyFill="1" applyBorder="1" applyAlignment="1">
      <alignment horizontal="center" vertical="center" wrapText="1"/>
    </xf>
    <xf numFmtId="0" fontId="91" fillId="17" borderId="98" xfId="0" applyFont="1" applyFill="1" applyBorder="1" applyAlignment="1">
      <alignment horizontal="center" vertical="center"/>
    </xf>
    <xf numFmtId="0" fontId="43" fillId="17" borderId="97" xfId="0" applyFont="1" applyFill="1" applyBorder="1" applyAlignment="1">
      <alignment horizontal="center" vertical="center"/>
    </xf>
    <xf numFmtId="0" fontId="43" fillId="17" borderId="99" xfId="0" applyFont="1" applyFill="1" applyBorder="1" applyAlignment="1">
      <alignment horizontal="center" vertical="center"/>
    </xf>
    <xf numFmtId="0" fontId="69" fillId="10" borderId="98" xfId="0" applyFont="1" applyFill="1" applyBorder="1" applyAlignment="1" applyProtection="1">
      <alignment horizontal="center" vertical="center" wrapText="1" readingOrder="1"/>
    </xf>
    <xf numFmtId="0" fontId="69" fillId="10" borderId="97" xfId="0" applyFont="1" applyFill="1" applyBorder="1" applyAlignment="1" applyProtection="1">
      <alignment horizontal="center" vertical="center" wrapText="1" readingOrder="1"/>
    </xf>
    <xf numFmtId="0" fontId="69" fillId="10" borderId="99" xfId="0" applyFont="1" applyFill="1" applyBorder="1" applyAlignment="1" applyProtection="1">
      <alignment horizontal="center" vertical="center" wrapText="1" readingOrder="1"/>
    </xf>
    <xf numFmtId="0" fontId="48" fillId="17" borderId="91" xfId="0" applyFont="1" applyFill="1" applyBorder="1" applyAlignment="1">
      <alignment horizontal="left" vertical="top" wrapText="1"/>
    </xf>
    <xf numFmtId="0" fontId="48" fillId="17" borderId="90" xfId="0" applyFont="1" applyFill="1" applyBorder="1" applyAlignment="1">
      <alignment horizontal="left" vertical="top" wrapText="1"/>
    </xf>
    <xf numFmtId="0" fontId="48" fillId="17" borderId="92" xfId="0" applyFont="1" applyFill="1" applyBorder="1" applyAlignment="1">
      <alignment horizontal="left" vertical="top" wrapText="1"/>
    </xf>
    <xf numFmtId="0" fontId="92" fillId="0" borderId="93" xfId="0" applyFont="1" applyBorder="1" applyAlignment="1">
      <alignment horizontal="center" vertical="center"/>
    </xf>
    <xf numFmtId="0" fontId="92" fillId="0" borderId="94" xfId="0" applyFont="1" applyBorder="1" applyAlignment="1">
      <alignment horizontal="center" vertical="center"/>
    </xf>
    <xf numFmtId="0" fontId="92" fillId="0" borderId="95" xfId="0" applyFont="1" applyBorder="1" applyAlignment="1">
      <alignment horizontal="center" vertical="center"/>
    </xf>
    <xf numFmtId="0" fontId="93" fillId="17" borderId="96" xfId="0" applyFont="1" applyFill="1" applyBorder="1" applyAlignment="1">
      <alignment horizontal="center" vertical="center" wrapText="1"/>
    </xf>
    <xf numFmtId="0" fontId="48" fillId="17" borderId="96" xfId="0" applyFont="1" applyFill="1" applyBorder="1" applyAlignment="1">
      <alignment horizontal="center" vertical="center" wrapText="1"/>
    </xf>
    <xf numFmtId="0" fontId="93" fillId="17" borderId="97" xfId="0" applyFont="1" applyFill="1" applyBorder="1" applyAlignment="1">
      <alignment horizontal="center" vertical="center" wrapText="1"/>
    </xf>
    <xf numFmtId="0" fontId="93" fillId="17" borderId="98" xfId="0" applyFont="1" applyFill="1" applyBorder="1" applyAlignment="1">
      <alignment horizontal="center" vertical="center" wrapText="1"/>
    </xf>
    <xf numFmtId="0" fontId="93" fillId="17" borderId="99" xfId="0" applyFont="1" applyFill="1" applyBorder="1" applyAlignment="1">
      <alignment horizontal="center" vertical="center" wrapText="1"/>
    </xf>
    <xf numFmtId="0" fontId="47" fillId="17" borderId="2" xfId="0" applyFont="1" applyFill="1" applyBorder="1" applyAlignment="1">
      <alignment horizontal="left" vertical="top" wrapText="1"/>
    </xf>
    <xf numFmtId="0" fontId="91" fillId="6" borderId="2" xfId="0" applyFont="1" applyFill="1" applyBorder="1" applyAlignment="1">
      <alignment horizontal="left" vertical="center" wrapText="1"/>
    </xf>
    <xf numFmtId="0" fontId="91" fillId="6" borderId="0" xfId="0" applyFont="1" applyFill="1" applyBorder="1" applyAlignment="1">
      <alignment horizontal="left" vertical="center" wrapText="1"/>
    </xf>
    <xf numFmtId="0" fontId="91" fillId="6" borderId="77" xfId="0" applyFont="1" applyFill="1" applyBorder="1" applyAlignment="1">
      <alignment horizontal="left" vertical="center" wrapText="1"/>
    </xf>
    <xf numFmtId="0" fontId="48" fillId="17" borderId="1" xfId="0" applyFont="1" applyFill="1" applyBorder="1" applyAlignment="1">
      <alignment horizontal="left" vertical="top" wrapText="1"/>
    </xf>
    <xf numFmtId="0" fontId="47" fillId="0" borderId="0" xfId="0" applyFont="1" applyFill="1" applyBorder="1" applyAlignment="1">
      <alignment horizontal="left" vertical="top"/>
    </xf>
    <xf numFmtId="0" fontId="48" fillId="17" borderId="81" xfId="0" applyFont="1" applyFill="1" applyBorder="1" applyAlignment="1">
      <alignment horizontal="left" vertical="top" wrapText="1"/>
    </xf>
    <xf numFmtId="0" fontId="48" fillId="17" borderId="83" xfId="0" applyFont="1" applyFill="1" applyBorder="1" applyAlignment="1">
      <alignment horizontal="left" vertical="top" wrapText="1"/>
    </xf>
    <xf numFmtId="0" fontId="48" fillId="17" borderId="85" xfId="0" applyFont="1" applyFill="1" applyBorder="1" applyAlignment="1">
      <alignment horizontal="left" vertical="top" wrapText="1"/>
    </xf>
    <xf numFmtId="0" fontId="91" fillId="17" borderId="82" xfId="0" applyFont="1" applyFill="1" applyBorder="1" applyAlignment="1">
      <alignment horizontal="center" vertical="center"/>
    </xf>
    <xf numFmtId="0" fontId="43" fillId="17" borderId="82" xfId="0" applyFont="1" applyFill="1" applyBorder="1" applyAlignment="1">
      <alignment horizontal="center" vertical="center"/>
    </xf>
    <xf numFmtId="0" fontId="86" fillId="0" borderId="91" xfId="0" applyFont="1" applyBorder="1" applyAlignment="1">
      <alignment horizontal="left" vertical="top" wrapText="1"/>
    </xf>
    <xf numFmtId="0" fontId="86" fillId="0" borderId="90" xfId="0" applyFont="1" applyBorder="1" applyAlignment="1">
      <alignment horizontal="left" vertical="top" wrapText="1"/>
    </xf>
    <xf numFmtId="0" fontId="48" fillId="0" borderId="91" xfId="0" applyFont="1" applyFill="1" applyBorder="1" applyAlignment="1">
      <alignment horizontal="left" vertical="top" wrapText="1"/>
    </xf>
    <xf numFmtId="0" fontId="48" fillId="0" borderId="92" xfId="0" applyFont="1" applyFill="1" applyBorder="1" applyAlignment="1">
      <alignment horizontal="left" vertical="top" wrapText="1"/>
    </xf>
    <xf numFmtId="0" fontId="69" fillId="10" borderId="100" xfId="0" applyFont="1" applyFill="1" applyBorder="1" applyAlignment="1" applyProtection="1">
      <alignment horizontal="center" vertical="center" wrapText="1" readingOrder="1"/>
    </xf>
    <xf numFmtId="170" fontId="36" fillId="0" borderId="102" xfId="0" quotePrefix="1" applyNumberFormat="1" applyFont="1" applyFill="1" applyBorder="1" applyAlignment="1" applyProtection="1">
      <alignment horizontal="center" vertical="center"/>
    </xf>
    <xf numFmtId="170" fontId="36" fillId="0" borderId="108" xfId="0" quotePrefix="1" applyNumberFormat="1" applyFont="1" applyFill="1" applyBorder="1" applyAlignment="1" applyProtection="1">
      <alignment horizontal="center" vertical="center"/>
    </xf>
    <xf numFmtId="170" fontId="36" fillId="0" borderId="109" xfId="0" quotePrefix="1" applyNumberFormat="1" applyFont="1" applyFill="1" applyBorder="1" applyAlignment="1" applyProtection="1">
      <alignment horizontal="center" vertical="center"/>
    </xf>
    <xf numFmtId="0" fontId="36" fillId="0" borderId="102" xfId="0" applyFont="1" applyFill="1" applyBorder="1" applyAlignment="1" applyProtection="1">
      <alignment horizontal="center" vertical="center"/>
    </xf>
    <xf numFmtId="3" fontId="36" fillId="0" borderId="102" xfId="4" applyNumberFormat="1" applyFont="1" applyFill="1" applyBorder="1" applyAlignment="1" applyProtection="1">
      <alignment horizontal="center" vertical="center"/>
    </xf>
    <xf numFmtId="0" fontId="95" fillId="0" borderId="0" xfId="0" applyFont="1" applyFill="1" applyBorder="1" applyAlignment="1" applyProtection="1">
      <alignment horizontal="center" vertical="center" textRotation="90"/>
    </xf>
    <xf numFmtId="0" fontId="94" fillId="0" borderId="0" xfId="0" applyFont="1" applyFill="1" applyBorder="1" applyAlignment="1" applyProtection="1">
      <alignment horizontal="center" vertical="center"/>
    </xf>
    <xf numFmtId="3" fontId="36" fillId="0" borderId="109" xfId="4" applyNumberFormat="1" applyFont="1" applyFill="1" applyBorder="1" applyAlignment="1" applyProtection="1">
      <alignment horizontal="center" vertical="center"/>
    </xf>
    <xf numFmtId="0" fontId="56" fillId="0" borderId="0" xfId="0" applyFont="1" applyBorder="1" applyAlignment="1" applyProtection="1">
      <alignment horizontal="center" vertical="top" textRotation="90"/>
    </xf>
    <xf numFmtId="0" fontId="56" fillId="0" borderId="34" xfId="0" applyFont="1" applyBorder="1" applyAlignment="1" applyProtection="1">
      <alignment horizontal="center" vertical="top" textRotation="90"/>
    </xf>
    <xf numFmtId="0" fontId="57" fillId="0" borderId="16" xfId="0" applyFont="1" applyBorder="1" applyAlignment="1" applyProtection="1">
      <alignment horizontal="left" vertical="top" wrapText="1"/>
    </xf>
    <xf numFmtId="0" fontId="57" fillId="0" borderId="17" xfId="0" applyFont="1" applyBorder="1" applyAlignment="1" applyProtection="1">
      <alignment horizontal="left" vertical="top" wrapText="1"/>
    </xf>
    <xf numFmtId="0" fontId="57" fillId="0" borderId="10" xfId="0" applyFont="1" applyBorder="1" applyAlignment="1" applyProtection="1">
      <alignment horizontal="left" vertical="top" wrapText="1"/>
    </xf>
    <xf numFmtId="0" fontId="57" fillId="0" borderId="0" xfId="0" applyFont="1" applyBorder="1" applyAlignment="1" applyProtection="1">
      <alignment horizontal="left" vertical="top" wrapText="1"/>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5" xfId="0" applyFont="1" applyFill="1" applyBorder="1" applyAlignment="1" applyProtection="1">
      <alignment horizontal="left" vertical="top" wrapText="1"/>
      <protection locked="0"/>
    </xf>
    <xf numFmtId="0" fontId="27" fillId="0" borderId="1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wrapText="1"/>
      <protection locked="0"/>
    </xf>
    <xf numFmtId="0" fontId="94" fillId="0" borderId="17" xfId="0" applyFont="1" applyFill="1" applyBorder="1" applyAlignment="1" applyProtection="1">
      <alignment horizontal="center" vertical="center"/>
    </xf>
    <xf numFmtId="0" fontId="56" fillId="0" borderId="0" xfId="0" applyFont="1" applyBorder="1" applyAlignment="1" applyProtection="1">
      <alignment horizontal="center" vertical="center"/>
    </xf>
    <xf numFmtId="0" fontId="36" fillId="0" borderId="108" xfId="0" applyFont="1" applyFill="1" applyBorder="1" applyAlignment="1" applyProtection="1">
      <alignment horizontal="center" vertical="center"/>
    </xf>
    <xf numFmtId="0" fontId="36" fillId="0" borderId="109" xfId="0" applyFont="1" applyFill="1" applyBorder="1" applyAlignment="1" applyProtection="1">
      <alignment horizontal="center" vertical="center"/>
    </xf>
    <xf numFmtId="3" fontId="36" fillId="0" borderId="108" xfId="4" applyNumberFormat="1" applyFont="1" applyFill="1" applyBorder="1" applyAlignment="1" applyProtection="1">
      <alignment horizontal="center" vertical="center"/>
    </xf>
    <xf numFmtId="0" fontId="33" fillId="0" borderId="108" xfId="0" applyFont="1" applyFill="1" applyBorder="1" applyAlignment="1" applyProtection="1">
      <alignment horizontal="center" vertical="center"/>
    </xf>
    <xf numFmtId="0" fontId="33" fillId="0" borderId="109" xfId="0" applyFont="1" applyFill="1" applyBorder="1" applyAlignment="1" applyProtection="1">
      <alignment horizontal="center" vertical="center"/>
    </xf>
    <xf numFmtId="171" fontId="36" fillId="0" borderId="108" xfId="0" quotePrefix="1" applyNumberFormat="1" applyFont="1" applyFill="1" applyBorder="1" applyAlignment="1" applyProtection="1">
      <alignment horizontal="center" vertical="center"/>
    </xf>
    <xf numFmtId="171" fontId="36" fillId="0" borderId="109" xfId="0" quotePrefix="1" applyNumberFormat="1" applyFont="1" applyFill="1" applyBorder="1" applyAlignment="1" applyProtection="1">
      <alignment horizontal="center" vertical="center"/>
    </xf>
    <xf numFmtId="3" fontId="57" fillId="0" borderId="108" xfId="0" applyNumberFormat="1" applyFont="1" applyBorder="1" applyAlignment="1" applyProtection="1">
      <alignment horizontal="center" vertical="center"/>
    </xf>
    <xf numFmtId="3" fontId="57" fillId="0" borderId="0" xfId="0" applyNumberFormat="1" applyFont="1" applyBorder="1" applyAlignment="1" applyProtection="1">
      <alignment horizontal="center" vertical="center"/>
    </xf>
    <xf numFmtId="0" fontId="61" fillId="0" borderId="0" xfId="0" applyFont="1" applyBorder="1" applyAlignment="1" applyProtection="1">
      <alignment horizontal="center" textRotation="90"/>
    </xf>
    <xf numFmtId="0" fontId="61" fillId="0" borderId="34" xfId="0" applyFont="1" applyBorder="1" applyAlignment="1" applyProtection="1">
      <alignment horizontal="center" textRotation="90"/>
    </xf>
    <xf numFmtId="0" fontId="76" fillId="4" borderId="22" xfId="0" applyFont="1" applyFill="1" applyBorder="1" applyAlignment="1" applyProtection="1">
      <alignment horizontal="left" vertical="center"/>
    </xf>
    <xf numFmtId="0" fontId="33" fillId="0" borderId="54" xfId="0" applyFont="1" applyFill="1" applyBorder="1" applyAlignment="1" applyProtection="1">
      <alignment horizontal="left" vertical="center"/>
    </xf>
    <xf numFmtId="0" fontId="33" fillId="0" borderId="71" xfId="0" applyFont="1" applyFill="1" applyBorder="1" applyAlignment="1" applyProtection="1">
      <alignment horizontal="left" vertical="center"/>
    </xf>
    <xf numFmtId="0" fontId="33" fillId="0" borderId="29" xfId="0" applyFont="1" applyFill="1" applyBorder="1" applyAlignment="1" applyProtection="1">
      <alignment horizontal="left" vertical="center"/>
    </xf>
    <xf numFmtId="0" fontId="33" fillId="0" borderId="33" xfId="0" applyFont="1" applyFill="1" applyBorder="1" applyAlignment="1" applyProtection="1">
      <alignment horizontal="left" vertical="center"/>
    </xf>
    <xf numFmtId="0" fontId="76" fillId="4" borderId="34" xfId="0" applyFont="1" applyFill="1" applyBorder="1" applyAlignment="1" applyProtection="1">
      <alignment horizontal="left" vertical="center"/>
    </xf>
    <xf numFmtId="0" fontId="33" fillId="9" borderId="103" xfId="0" applyFont="1" applyFill="1" applyBorder="1" applyAlignment="1" applyProtection="1">
      <alignment horizontal="center" vertical="center" wrapText="1"/>
    </xf>
    <xf numFmtId="0" fontId="33" fillId="9" borderId="104" xfId="0" applyFont="1" applyFill="1" applyBorder="1" applyAlignment="1" applyProtection="1">
      <alignment horizontal="center" vertical="center" wrapText="1"/>
    </xf>
    <xf numFmtId="0" fontId="33" fillId="9" borderId="105" xfId="0" applyFont="1" applyFill="1" applyBorder="1" applyAlignment="1" applyProtection="1">
      <alignment horizontal="center" vertical="center" wrapText="1"/>
    </xf>
    <xf numFmtId="0" fontId="33" fillId="9" borderId="52" xfId="0" applyFont="1" applyFill="1" applyBorder="1" applyAlignment="1" applyProtection="1">
      <alignment horizontal="center" vertical="center" wrapText="1"/>
    </xf>
    <xf numFmtId="0" fontId="33" fillId="9" borderId="106" xfId="0" applyFont="1" applyFill="1" applyBorder="1" applyAlignment="1" applyProtection="1">
      <alignment horizontal="center" vertical="center" wrapText="1"/>
    </xf>
    <xf numFmtId="0" fontId="27" fillId="11" borderId="0" xfId="0" applyFont="1" applyFill="1" applyBorder="1" applyAlignment="1" applyProtection="1">
      <alignment horizontal="left" vertical="top" wrapText="1"/>
    </xf>
    <xf numFmtId="0" fontId="94" fillId="0" borderId="17" xfId="0" applyFont="1" applyFill="1" applyBorder="1" applyAlignment="1" applyProtection="1">
      <alignment horizontal="center" vertical="top"/>
    </xf>
    <xf numFmtId="0" fontId="94" fillId="0" borderId="0" xfId="0" applyFont="1" applyFill="1" applyBorder="1" applyAlignment="1" applyProtection="1">
      <alignment horizontal="center" vertical="top"/>
    </xf>
    <xf numFmtId="0" fontId="33" fillId="9" borderId="25" xfId="0" applyFont="1" applyFill="1" applyBorder="1" applyAlignment="1" applyProtection="1">
      <alignment horizontal="center" vertical="center"/>
    </xf>
    <xf numFmtId="0" fontId="33" fillId="9" borderId="28" xfId="0" applyFont="1" applyFill="1" applyBorder="1" applyAlignment="1" applyProtection="1">
      <alignment horizontal="center" vertical="center"/>
    </xf>
    <xf numFmtId="172" fontId="36" fillId="0" borderId="108" xfId="0" quotePrefix="1" applyNumberFormat="1" applyFont="1" applyFill="1" applyBorder="1" applyAlignment="1" applyProtection="1">
      <alignment horizontal="center" vertical="center"/>
    </xf>
    <xf numFmtId="172" fontId="36" fillId="0" borderId="0" xfId="0" quotePrefix="1" applyNumberFormat="1" applyFont="1" applyFill="1" applyBorder="1" applyAlignment="1" applyProtection="1">
      <alignment horizontal="center" vertical="center"/>
    </xf>
    <xf numFmtId="0" fontId="57" fillId="0" borderId="108" xfId="0" applyFont="1" applyBorder="1" applyAlignment="1" applyProtection="1">
      <alignment horizontal="center" vertical="center"/>
    </xf>
    <xf numFmtId="0" fontId="57" fillId="0" borderId="0" xfId="0" applyFont="1" applyBorder="1" applyAlignment="1" applyProtection="1">
      <alignment horizontal="center" vertical="center"/>
    </xf>
    <xf numFmtId="0" fontId="95" fillId="0" borderId="0" xfId="0" applyFont="1" applyFill="1" applyBorder="1" applyAlignment="1" applyProtection="1">
      <alignment horizontal="right" vertical="center" textRotation="90"/>
    </xf>
    <xf numFmtId="0" fontId="95" fillId="0" borderId="0" xfId="0" applyFont="1" applyFill="1" applyBorder="1" applyAlignment="1" applyProtection="1">
      <alignment horizontal="right" vertical="center" textRotation="90" wrapText="1"/>
    </xf>
    <xf numFmtId="0" fontId="31" fillId="0" borderId="0" xfId="0" applyFont="1" applyBorder="1" applyAlignment="1" applyProtection="1">
      <alignment horizontal="left" vertical="top" wrapText="1"/>
    </xf>
    <xf numFmtId="0" fontId="31" fillId="0" borderId="34" xfId="0" applyFont="1" applyBorder="1" applyAlignment="1" applyProtection="1">
      <alignment horizontal="left" vertical="top" wrapText="1"/>
    </xf>
    <xf numFmtId="15" fontId="27" fillId="0" borderId="67" xfId="0" applyNumberFormat="1" applyFont="1" applyFill="1" applyBorder="1" applyAlignment="1" applyProtection="1">
      <alignment horizontal="center" vertical="center" wrapText="1"/>
    </xf>
    <xf numFmtId="15" fontId="27" fillId="0" borderId="33" xfId="0" applyNumberFormat="1" applyFont="1" applyFill="1" applyBorder="1" applyAlignment="1" applyProtection="1">
      <alignment horizontal="center" vertical="center" wrapText="1"/>
    </xf>
    <xf numFmtId="0" fontId="34" fillId="0" borderId="68"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57" fillId="0" borderId="16" xfId="0" applyFont="1" applyFill="1" applyBorder="1" applyAlignment="1" applyProtection="1">
      <alignment horizontal="left" vertical="top" wrapText="1"/>
    </xf>
    <xf numFmtId="0" fontId="57" fillId="0" borderId="17" xfId="0" applyFont="1" applyFill="1" applyBorder="1" applyAlignment="1" applyProtection="1">
      <alignment horizontal="left" vertical="top" wrapText="1"/>
    </xf>
    <xf numFmtId="0" fontId="57" fillId="0" borderId="15" xfId="0" applyFont="1" applyFill="1" applyBorder="1" applyAlignment="1" applyProtection="1">
      <alignment horizontal="left" vertical="top" wrapText="1"/>
    </xf>
    <xf numFmtId="0" fontId="57" fillId="0" borderId="10" xfId="0" applyFont="1" applyFill="1" applyBorder="1" applyAlignment="1" applyProtection="1">
      <alignment horizontal="left" vertical="top" wrapText="1"/>
    </xf>
    <xf numFmtId="0" fontId="57" fillId="0" borderId="0" xfId="0" applyFont="1" applyFill="1" applyBorder="1" applyAlignment="1" applyProtection="1">
      <alignment horizontal="left" vertical="top" wrapText="1"/>
    </xf>
    <xf numFmtId="0" fontId="57" fillId="0" borderId="9" xfId="0" applyFont="1" applyFill="1" applyBorder="1" applyAlignment="1" applyProtection="1">
      <alignment horizontal="left" vertical="top" wrapText="1"/>
    </xf>
    <xf numFmtId="167" fontId="27" fillId="0" borderId="67" xfId="0" applyNumberFormat="1" applyFont="1" applyFill="1" applyBorder="1" applyAlignment="1" applyProtection="1">
      <alignment horizontal="center" vertical="center"/>
    </xf>
    <xf numFmtId="167" fontId="27" fillId="0" borderId="33" xfId="0" applyNumberFormat="1" applyFont="1" applyFill="1" applyBorder="1" applyAlignment="1" applyProtection="1">
      <alignment horizontal="center" vertical="center"/>
    </xf>
    <xf numFmtId="0" fontId="34" fillId="0" borderId="69"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0" fontId="33" fillId="9" borderId="101" xfId="0" applyFont="1" applyFill="1" applyBorder="1" applyAlignment="1" applyProtection="1">
      <alignment horizontal="center" vertical="center" wrapText="1"/>
    </xf>
    <xf numFmtId="0" fontId="33" fillId="9" borderId="34" xfId="0" applyFont="1" applyFill="1" applyBorder="1" applyAlignment="1" applyProtection="1">
      <alignment horizontal="center" vertical="center" wrapText="1"/>
    </xf>
    <xf numFmtId="15" fontId="27" fillId="0" borderId="67" xfId="0" applyNumberFormat="1" applyFont="1" applyFill="1" applyBorder="1" applyAlignment="1" applyProtection="1">
      <alignment horizontal="center" vertical="center"/>
    </xf>
    <xf numFmtId="15" fontId="27" fillId="0" borderId="33" xfId="0" applyNumberFormat="1" applyFont="1" applyFill="1" applyBorder="1" applyAlignment="1" applyProtection="1">
      <alignment horizontal="center" vertical="center"/>
    </xf>
    <xf numFmtId="0" fontId="33" fillId="0" borderId="68" xfId="0" applyFont="1" applyFill="1" applyBorder="1" applyAlignment="1" applyProtection="1">
      <alignment horizontal="center" vertical="center"/>
    </xf>
    <xf numFmtId="0" fontId="33" fillId="0" borderId="32" xfId="0" applyFont="1" applyFill="1" applyBorder="1" applyAlignment="1" applyProtection="1">
      <alignment horizontal="center" vertical="center"/>
    </xf>
    <xf numFmtId="0" fontId="27" fillId="9" borderId="66" xfId="0" applyFont="1" applyFill="1" applyBorder="1" applyAlignment="1" applyProtection="1">
      <alignment horizontal="center" vertical="top" wrapText="1"/>
    </xf>
    <xf numFmtId="0" fontId="27" fillId="9" borderId="28" xfId="0" applyFont="1" applyFill="1" applyBorder="1" applyAlignment="1" applyProtection="1">
      <alignment horizontal="center" vertical="top" wrapText="1"/>
    </xf>
    <xf numFmtId="0" fontId="27" fillId="9" borderId="66" xfId="0" applyFont="1" applyFill="1" applyBorder="1" applyAlignment="1" applyProtection="1">
      <alignment horizontal="center" vertical="center"/>
    </xf>
    <xf numFmtId="0" fontId="27" fillId="9" borderId="28" xfId="0" applyFont="1" applyFill="1" applyBorder="1" applyAlignment="1" applyProtection="1">
      <alignment horizontal="center" vertical="center"/>
    </xf>
    <xf numFmtId="0" fontId="61" fillId="0" borderId="0" xfId="0" applyFont="1" applyFill="1" applyBorder="1" applyAlignment="1" applyProtection="1">
      <alignment horizontal="center" vertical="center" textRotation="90"/>
    </xf>
    <xf numFmtId="0" fontId="61" fillId="0" borderId="34" xfId="0" applyFont="1" applyFill="1" applyBorder="1" applyAlignment="1" applyProtection="1">
      <alignment horizontal="center" vertical="center" textRotation="90"/>
    </xf>
    <xf numFmtId="167" fontId="27" fillId="0" borderId="70" xfId="0" applyNumberFormat="1" applyFont="1" applyFill="1" applyBorder="1" applyAlignment="1" applyProtection="1">
      <alignment horizontal="center" vertical="center"/>
    </xf>
    <xf numFmtId="167" fontId="27" fillId="0" borderId="71" xfId="0" applyNumberFormat="1" applyFont="1" applyFill="1" applyBorder="1" applyAlignment="1" applyProtection="1">
      <alignment horizontal="center" vertical="center"/>
    </xf>
    <xf numFmtId="0" fontId="33" fillId="0" borderId="0" xfId="0" applyFont="1" applyBorder="1" applyAlignment="1" applyProtection="1">
      <alignment horizontal="center"/>
    </xf>
    <xf numFmtId="0" fontId="57" fillId="0" borderId="9" xfId="0" applyFont="1" applyBorder="1" applyAlignment="1" applyProtection="1">
      <alignment horizontal="left" vertical="top" wrapText="1"/>
    </xf>
    <xf numFmtId="0" fontId="33" fillId="9" borderId="107" xfId="0" applyFont="1" applyFill="1" applyBorder="1" applyAlignment="1" applyProtection="1">
      <alignment horizontal="center" vertical="center"/>
    </xf>
    <xf numFmtId="0" fontId="33" fillId="9" borderId="13" xfId="0" applyFont="1" applyFill="1" applyBorder="1" applyAlignment="1" applyProtection="1">
      <alignment horizontal="center" vertical="center"/>
    </xf>
    <xf numFmtId="15" fontId="27" fillId="0" borderId="70" xfId="0" applyNumberFormat="1" applyFont="1" applyFill="1" applyBorder="1" applyAlignment="1" applyProtection="1">
      <alignment horizontal="center" vertical="center"/>
    </xf>
    <xf numFmtId="15" fontId="27" fillId="0" borderId="71" xfId="0" applyNumberFormat="1" applyFont="1" applyFill="1" applyBorder="1" applyAlignment="1" applyProtection="1">
      <alignment horizontal="center" vertical="center"/>
    </xf>
    <xf numFmtId="0" fontId="33" fillId="9" borderId="181" xfId="0" applyFont="1" applyFill="1" applyBorder="1" applyAlignment="1" applyProtection="1">
      <alignment horizontal="center" vertical="center" wrapText="1"/>
    </xf>
    <xf numFmtId="0" fontId="33" fillId="9" borderId="182" xfId="0" applyFont="1" applyFill="1" applyBorder="1" applyAlignment="1" applyProtection="1">
      <alignment horizontal="center" vertical="center" wrapText="1"/>
    </xf>
    <xf numFmtId="0" fontId="33" fillId="0" borderId="184" xfId="0" applyFont="1" applyFill="1" applyBorder="1" applyAlignment="1" applyProtection="1">
      <alignment horizontal="left" vertical="center" wrapText="1"/>
    </xf>
    <xf numFmtId="0" fontId="33" fillId="0" borderId="185" xfId="0" applyFont="1" applyFill="1" applyBorder="1" applyAlignment="1" applyProtection="1">
      <alignment horizontal="left" vertical="center" wrapText="1"/>
    </xf>
    <xf numFmtId="164" fontId="33" fillId="0" borderId="110" xfId="0" applyNumberFormat="1" applyFont="1" applyFill="1" applyBorder="1" applyAlignment="1" applyProtection="1">
      <alignment horizontal="center" vertical="center"/>
    </xf>
    <xf numFmtId="164" fontId="33" fillId="0" borderId="60" xfId="0" applyNumberFormat="1" applyFont="1" applyFill="1" applyBorder="1" applyAlignment="1" applyProtection="1">
      <alignment horizontal="center" vertical="center"/>
    </xf>
    <xf numFmtId="10" fontId="33" fillId="0" borderId="110" xfId="0" applyNumberFormat="1" applyFont="1" applyFill="1" applyBorder="1" applyAlignment="1" applyProtection="1">
      <alignment horizontal="center" vertical="center"/>
    </xf>
    <xf numFmtId="10" fontId="33" fillId="0" borderId="60" xfId="0" applyNumberFormat="1" applyFont="1" applyFill="1" applyBorder="1" applyAlignment="1" applyProtection="1">
      <alignment horizontal="center" vertical="center"/>
    </xf>
    <xf numFmtId="164" fontId="33" fillId="0" borderId="110" xfId="4" applyNumberFormat="1" applyFont="1" applyFill="1" applyBorder="1" applyAlignment="1" applyProtection="1">
      <alignment horizontal="center" vertical="center"/>
    </xf>
    <xf numFmtId="164" fontId="33" fillId="0" borderId="60" xfId="4" applyNumberFormat="1" applyFont="1" applyFill="1" applyBorder="1" applyAlignment="1" applyProtection="1">
      <alignment horizontal="center" vertical="center"/>
    </xf>
    <xf numFmtId="10" fontId="33" fillId="0" borderId="110" xfId="4" applyNumberFormat="1" applyFont="1" applyFill="1" applyBorder="1" applyAlignment="1" applyProtection="1">
      <alignment horizontal="center" vertical="center"/>
    </xf>
    <xf numFmtId="10" fontId="33" fillId="0" borderId="60" xfId="4" applyNumberFormat="1" applyFont="1" applyFill="1" applyBorder="1" applyAlignment="1" applyProtection="1">
      <alignment horizontal="center" vertical="center"/>
    </xf>
    <xf numFmtId="164" fontId="27" fillId="0" borderId="181" xfId="4" applyNumberFormat="1" applyFont="1" applyFill="1" applyBorder="1" applyAlignment="1" applyProtection="1">
      <alignment horizontal="center" vertical="center"/>
    </xf>
    <xf numFmtId="164" fontId="27" fillId="0" borderId="61" xfId="4" applyNumberFormat="1" applyFont="1" applyFill="1" applyBorder="1" applyAlignment="1" applyProtection="1">
      <alignment horizontal="center" vertical="center"/>
    </xf>
  </cellXfs>
  <cellStyles count="5">
    <cellStyle name="Good" xfId="1" builtinId="26"/>
    <cellStyle name="Good 2" xfId="2" xr:uid="{00000000-0005-0000-0000-000001000000}"/>
    <cellStyle name="Normal" xfId="0" builtinId="0"/>
    <cellStyle name="Normal 2" xfId="3" xr:uid="{00000000-0005-0000-0000-000003000000}"/>
    <cellStyle name="Percent" xfId="4" builtinId="5"/>
  </cellStyles>
  <dxfs count="52">
    <dxf>
      <numFmt numFmtId="175" formatCode="dd/mmm/yy\ \A"/>
    </dxf>
    <dxf>
      <font>
        <color rgb="FF9C0006"/>
      </font>
    </dxf>
    <dxf>
      <font>
        <color rgb="FF9C0006"/>
      </font>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9C0006"/>
      </font>
    </dxf>
    <dxf>
      <font>
        <color rgb="FF9C0006"/>
      </font>
    </dxf>
    <dxf>
      <font>
        <color rgb="FF92D050"/>
      </font>
      <fill>
        <patternFill>
          <bgColor rgb="FF92D050"/>
        </patternFill>
      </fill>
    </dxf>
    <dxf>
      <font>
        <color theme="5"/>
      </font>
      <fill>
        <patternFill>
          <bgColor theme="5"/>
        </patternFill>
      </fill>
    </dxf>
    <dxf>
      <font>
        <color rgb="FFFF0000"/>
      </font>
      <fill>
        <patternFill>
          <bgColor rgb="FFFF0000"/>
        </patternFill>
      </fill>
    </dxf>
    <dxf>
      <font>
        <color rgb="FF92D050"/>
      </font>
      <fill>
        <patternFill>
          <bgColor rgb="FF92D050"/>
        </patternFill>
      </fill>
    </dxf>
    <dxf>
      <font>
        <color theme="5"/>
      </font>
      <fill>
        <patternFill>
          <bgColor theme="5"/>
        </patternFill>
      </fill>
    </dxf>
    <dxf>
      <font>
        <color rgb="FFFF0000"/>
      </font>
      <fill>
        <patternFill>
          <bgColor rgb="FFFF0000"/>
        </patternFill>
      </fill>
    </dxf>
    <dxf>
      <font>
        <color rgb="FF92D050"/>
      </font>
      <fill>
        <patternFill>
          <bgColor rgb="FF92D050"/>
        </patternFill>
      </fill>
    </dxf>
    <dxf>
      <font>
        <color theme="5"/>
      </font>
      <fill>
        <patternFill>
          <bgColor theme="5"/>
        </patternFill>
      </fill>
    </dxf>
    <dxf>
      <font>
        <color rgb="FFFF0000"/>
      </font>
      <fill>
        <patternFill>
          <bgColor rgb="FFFF0000"/>
        </patternFill>
      </fill>
    </dxf>
    <dxf>
      <font>
        <color rgb="FF9C0006"/>
      </font>
    </dxf>
    <dxf>
      <numFmt numFmtId="175" formatCode="dd/mmm/yy\ \A"/>
    </dxf>
    <dxf>
      <font>
        <color rgb="FF9C0006"/>
      </font>
    </dxf>
    <dxf>
      <numFmt numFmtId="175" formatCode="dd/mmm/yy\ \A"/>
    </dxf>
    <dxf>
      <font>
        <color rgb="FF9C0006"/>
      </font>
    </dxf>
    <dxf>
      <numFmt numFmtId="175" formatCode="dd/mmm/yy\ \A"/>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ill>
        <patternFill>
          <bgColor rgb="FF92D050"/>
        </patternFill>
      </fill>
    </dxf>
    <dxf>
      <fill>
        <patternFill>
          <bgColor rgb="FFFF6600"/>
        </patternFill>
      </fill>
    </dxf>
    <dxf>
      <fill>
        <patternFill>
          <bgColor rgb="FFFFC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rgbClr val="44546A"/>
                </a:solidFill>
                <a:latin typeface="+mn-lt"/>
                <a:ea typeface="+mn-ea"/>
                <a:cs typeface="+mn-cs"/>
              </a:defRPr>
            </a:pPr>
            <a:r>
              <a:rPr lang="en-US" sz="1600" b="1" i="0" u="none" strike="noStrike" kern="1200" baseline="0">
                <a:solidFill>
                  <a:srgbClr val="44546A"/>
                </a:solidFill>
                <a:latin typeface="+mn-lt"/>
                <a:ea typeface="+mn-ea"/>
                <a:cs typeface="+mn-cs"/>
              </a:rPr>
              <a:t>Overall Actual vs Plan S-Curve</a:t>
            </a:r>
          </a:p>
        </c:rich>
      </c:tx>
      <c:layout>
        <c:manualLayout>
          <c:xMode val="edge"/>
          <c:yMode val="edge"/>
          <c:x val="0.33972580712990519"/>
          <c:y val="3.2986478768393564E-2"/>
        </c:manualLayout>
      </c:layout>
      <c:overlay val="0"/>
    </c:title>
    <c:autoTitleDeleted val="0"/>
    <c:plotArea>
      <c:layout>
        <c:manualLayout>
          <c:layoutTarget val="inner"/>
          <c:xMode val="edge"/>
          <c:yMode val="edge"/>
          <c:x val="6.545505643922693E-2"/>
          <c:y val="0.14648941616999739"/>
          <c:w val="0.86273586078652953"/>
          <c:h val="0.6947976553538936"/>
        </c:manualLayout>
      </c:layout>
      <c:barChart>
        <c:barDir val="col"/>
        <c:grouping val="clustered"/>
        <c:varyColors val="0"/>
        <c:ser>
          <c:idx val="4"/>
          <c:order val="2"/>
          <c:tx>
            <c:strRef>
              <c:f>Dashboard!$AK$3</c:f>
              <c:strCache>
                <c:ptCount val="1"/>
                <c:pt idx="0">
                  <c:v>Planned %</c:v>
                </c:pt>
              </c:strCache>
            </c:strRef>
          </c:tx>
          <c:spPr>
            <a:solidFill>
              <a:srgbClr val="4E3524"/>
            </a:solidFill>
          </c:spPr>
          <c:invertIfNegative val="0"/>
          <c:cat>
            <c:numRef>
              <c:f>'II. Monthly Report Scheduling'!$B$60:$B$77</c:f>
              <c:numCache>
                <c:formatCode>[$-409]mmm-yy;@</c:formatCode>
                <c:ptCount val="18"/>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numCache>
            </c:numRef>
          </c:cat>
          <c:val>
            <c:numRef>
              <c:f>'II. Monthly Report Scheduling'!$K$60:$K$77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07E1-4045-A362-C8341C9FACC7}"/>
            </c:ext>
          </c:extLst>
        </c:ser>
        <c:ser>
          <c:idx val="5"/>
          <c:order val="3"/>
          <c:tx>
            <c:strRef>
              <c:f>Dashboard!$AK$4</c:f>
              <c:strCache>
                <c:ptCount val="1"/>
                <c:pt idx="0">
                  <c:v>Actual %</c:v>
                </c:pt>
              </c:strCache>
            </c:strRef>
          </c:tx>
          <c:spPr>
            <a:solidFill>
              <a:srgbClr val="EFAC03"/>
            </a:solidFill>
          </c:spPr>
          <c:invertIfNegative val="0"/>
          <c:cat>
            <c:numRef>
              <c:f>'II. Monthly Report Scheduling'!$B$60:$B$77</c:f>
              <c:numCache>
                <c:formatCode>[$-409]mmm-yy;@</c:formatCode>
                <c:ptCount val="18"/>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numCache>
            </c:numRef>
          </c:cat>
          <c:val>
            <c:numRef>
              <c:f>'II. Monthly Report Scheduling'!$L$60:$L$77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07E1-4045-A362-C8341C9FACC7}"/>
            </c:ext>
          </c:extLst>
        </c:ser>
        <c:dLbls>
          <c:showLegendKey val="0"/>
          <c:showVal val="0"/>
          <c:showCatName val="0"/>
          <c:showSerName val="0"/>
          <c:showPercent val="0"/>
          <c:showBubbleSize val="0"/>
        </c:dLbls>
        <c:gapWidth val="150"/>
        <c:axId val="511079752"/>
        <c:axId val="1"/>
      </c:barChart>
      <c:lineChart>
        <c:grouping val="standard"/>
        <c:varyColors val="0"/>
        <c:ser>
          <c:idx val="0"/>
          <c:order val="0"/>
          <c:tx>
            <c:strRef>
              <c:f>Dashboard!$AK$1</c:f>
              <c:strCache>
                <c:ptCount val="1"/>
                <c:pt idx="0">
                  <c:v>Overall Planned %</c:v>
                </c:pt>
              </c:strCache>
            </c:strRef>
          </c:tx>
          <c:spPr>
            <a:ln>
              <a:solidFill>
                <a:srgbClr val="4E3524"/>
              </a:solidFill>
            </a:ln>
          </c:spPr>
          <c:marker>
            <c:symbol val="circle"/>
            <c:size val="4"/>
            <c:spPr>
              <a:solidFill>
                <a:srgbClr val="4E3524"/>
              </a:solidFill>
              <a:ln>
                <a:solidFill>
                  <a:schemeClr val="tx1"/>
                </a:solidFill>
              </a:ln>
            </c:spPr>
          </c:marker>
          <c:cat>
            <c:numRef>
              <c:f>'II. Monthly Report Scheduling'!$B$60:$B$77</c:f>
              <c:numCache>
                <c:formatCode>[$-409]mmm-yy;@</c:formatCode>
                <c:ptCount val="18"/>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numCache>
            </c:numRef>
          </c:cat>
          <c:val>
            <c:numRef>
              <c:f>'II. Monthly Report Scheduling'!$E$60:$E$77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2-07E1-4045-A362-C8341C9FACC7}"/>
            </c:ext>
          </c:extLst>
        </c:ser>
        <c:ser>
          <c:idx val="1"/>
          <c:order val="1"/>
          <c:tx>
            <c:strRef>
              <c:f>Dashboard!$AK$2</c:f>
              <c:strCache>
                <c:ptCount val="1"/>
                <c:pt idx="0">
                  <c:v>Overall Actual %</c:v>
                </c:pt>
              </c:strCache>
            </c:strRef>
          </c:tx>
          <c:spPr>
            <a:ln>
              <a:solidFill>
                <a:srgbClr val="EFAC03"/>
              </a:solidFill>
            </a:ln>
          </c:spPr>
          <c:marker>
            <c:symbol val="circle"/>
            <c:size val="4"/>
            <c:spPr>
              <a:solidFill>
                <a:srgbClr val="EFAC03"/>
              </a:solidFill>
              <a:ln>
                <a:solidFill>
                  <a:schemeClr val="accent2">
                    <a:lumMod val="75000"/>
                  </a:schemeClr>
                </a:solidFill>
              </a:ln>
            </c:spPr>
          </c:marker>
          <c:cat>
            <c:numRef>
              <c:f>'II. Monthly Report Scheduling'!$B$60:$B$77</c:f>
              <c:numCache>
                <c:formatCode>[$-409]mmm-yy;@</c:formatCode>
                <c:ptCount val="18"/>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numCache>
            </c:numRef>
          </c:cat>
          <c:val>
            <c:numRef>
              <c:f>'II. Monthly Report Scheduling'!$F$60:$F$77</c:f>
              <c:numCache>
                <c:formatCode>0%</c:formatCode>
                <c:ptCount val="18"/>
                <c:pt idx="0">
                  <c:v>0</c:v>
                </c:pt>
                <c:pt idx="1">
                  <c:v>0</c:v>
                </c:pt>
                <c:pt idx="2">
                  <c:v>0</c:v>
                </c:pt>
                <c:pt idx="3">
                  <c:v>0</c:v>
                </c:pt>
              </c:numCache>
            </c:numRef>
          </c:val>
          <c:smooth val="0"/>
          <c:extLst>
            <c:ext xmlns:c16="http://schemas.microsoft.com/office/drawing/2014/chart" uri="{C3380CC4-5D6E-409C-BE32-E72D297353CC}">
              <c16:uniqueId val="{00000003-07E1-4045-A362-C8341C9FACC7}"/>
            </c:ext>
          </c:extLst>
        </c:ser>
        <c:dLbls>
          <c:showLegendKey val="0"/>
          <c:showVal val="0"/>
          <c:showCatName val="0"/>
          <c:showSerName val="0"/>
          <c:showPercent val="0"/>
          <c:showBubbleSize val="0"/>
        </c:dLbls>
        <c:marker val="1"/>
        <c:smooth val="0"/>
        <c:axId val="3"/>
        <c:axId val="4"/>
      </c:lineChart>
      <c:dateAx>
        <c:axId val="511079752"/>
        <c:scaling>
          <c:orientation val="minMax"/>
        </c:scaling>
        <c:delete val="0"/>
        <c:axPos val="b"/>
        <c:numFmt formatCode="[$-409]mmm-yy;@" sourceLinked="0"/>
        <c:majorTickMark val="out"/>
        <c:minorTickMark val="none"/>
        <c:tickLblPos val="nextTo"/>
        <c:txPr>
          <a:bodyPr/>
          <a:lstStyle/>
          <a:p>
            <a:pPr>
              <a:defRPr sz="900"/>
            </a:pPr>
            <a:endParaRPr lang="en-US"/>
          </a:p>
        </c:txPr>
        <c:crossAx val="1"/>
        <c:crosses val="autoZero"/>
        <c:auto val="0"/>
        <c:lblOffset val="100"/>
        <c:baseTimeUnit val="months"/>
      </c:dateAx>
      <c:valAx>
        <c:axId val="1"/>
        <c:scaling>
          <c:orientation val="minMax"/>
        </c:scaling>
        <c:delete val="0"/>
        <c:axPos val="l"/>
        <c:majorGridlines/>
        <c:numFmt formatCode="0%" sourceLinked="1"/>
        <c:majorTickMark val="out"/>
        <c:minorTickMark val="none"/>
        <c:tickLblPos val="nextTo"/>
        <c:txPr>
          <a:bodyPr/>
          <a:lstStyle/>
          <a:p>
            <a:pPr>
              <a:defRPr sz="800"/>
            </a:pPr>
            <a:endParaRPr lang="en-US"/>
          </a:p>
        </c:txPr>
        <c:crossAx val="511079752"/>
        <c:crosses val="autoZero"/>
        <c:crossBetween val="midCat"/>
      </c:valAx>
      <c:dateAx>
        <c:axId val="3"/>
        <c:scaling>
          <c:orientation val="minMax"/>
        </c:scaling>
        <c:delete val="1"/>
        <c:axPos val="b"/>
        <c:numFmt formatCode="[$-409]mmm-yy;@" sourceLinked="1"/>
        <c:majorTickMark val="out"/>
        <c:minorTickMark val="none"/>
        <c:tickLblPos val="nextTo"/>
        <c:crossAx val="4"/>
        <c:crosses val="autoZero"/>
        <c:auto val="0"/>
        <c:lblOffset val="100"/>
        <c:baseTimeUnit val="months"/>
      </c:dateAx>
      <c:valAx>
        <c:axId val="4"/>
        <c:scaling>
          <c:orientation val="minMax"/>
          <c:max val="1"/>
        </c:scaling>
        <c:delete val="0"/>
        <c:axPos val="r"/>
        <c:numFmt formatCode="0%" sourceLinked="1"/>
        <c:majorTickMark val="out"/>
        <c:minorTickMark val="none"/>
        <c:tickLblPos val="nextTo"/>
        <c:txPr>
          <a:bodyPr/>
          <a:lstStyle/>
          <a:p>
            <a:pPr>
              <a:defRPr sz="800"/>
            </a:pPr>
            <a:endParaRPr lang="en-US"/>
          </a:p>
        </c:txPr>
        <c:crossAx val="3"/>
        <c:crosses val="max"/>
        <c:crossBetween val="midCat"/>
      </c:valAx>
    </c:plotArea>
    <c:legend>
      <c:legendPos val="r"/>
      <c:layout>
        <c:manualLayout>
          <c:xMode val="edge"/>
          <c:yMode val="edge"/>
          <c:x val="0.72533940723885326"/>
          <c:y val="0.16335593372547261"/>
          <c:w val="0.23049406171071218"/>
          <c:h val="0.252454292846646"/>
        </c:manualLayout>
      </c:layout>
      <c:overlay val="1"/>
      <c:txPr>
        <a:bodyPr/>
        <a:lstStyle/>
        <a:p>
          <a:pPr>
            <a:defRPr sz="800"/>
          </a:pPr>
          <a:endParaRPr lang="en-US"/>
        </a:p>
      </c:txPr>
    </c:legend>
    <c:plotVisOnly val="1"/>
    <c:dispBlanksAs val="gap"/>
    <c:showDLblsOverMax val="0"/>
  </c:chart>
  <c:spPr>
    <a:solidFill>
      <a:schemeClr val="bg1"/>
    </a:solidFill>
  </c:spPr>
  <c:txPr>
    <a:bodyPr/>
    <a:lstStyle/>
    <a:p>
      <a:pPr>
        <a:defRPr>
          <a:latin typeface="Expo Office" panose="00000500000000000000" pitchFamily="50" charset="-78"/>
          <a:cs typeface="Expo Office" panose="00000500000000000000" pitchFamily="50" charset="-78"/>
        </a:defRPr>
      </a:pPr>
      <a:endParaRPr lang="en-US"/>
    </a:p>
  </c:txPr>
  <c:printSettings>
    <c:headerFooter alignWithMargins="0"/>
    <c:pageMargins b="1" l="0.75000000000001377" r="0.75000000000001377"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Construction Progress by</a:t>
            </a:r>
            <a:r>
              <a:rPr lang="en-US" baseline="0"/>
              <a:t> </a:t>
            </a:r>
            <a:r>
              <a:rPr lang="en-US"/>
              <a:t>WBS</a:t>
            </a:r>
          </a:p>
        </c:rich>
      </c:tx>
      <c:layout>
        <c:manualLayout>
          <c:xMode val="edge"/>
          <c:yMode val="edge"/>
          <c:x val="0.32605601452136362"/>
          <c:y val="2.6569119804906276E-2"/>
        </c:manualLayout>
      </c:layout>
      <c:overlay val="0"/>
      <c:spPr>
        <a:noFill/>
        <a:ln w="25400">
          <a:noFill/>
        </a:ln>
      </c:spPr>
    </c:title>
    <c:autoTitleDeleted val="0"/>
    <c:plotArea>
      <c:layout>
        <c:manualLayout>
          <c:layoutTarget val="inner"/>
          <c:xMode val="edge"/>
          <c:yMode val="edge"/>
          <c:x val="3.2851529232470235E-2"/>
          <c:y val="0.11924585218702866"/>
          <c:w val="0.95576327152654317"/>
          <c:h val="0.74176957518319275"/>
        </c:manualLayout>
      </c:layout>
      <c:barChart>
        <c:barDir val="col"/>
        <c:grouping val="clustered"/>
        <c:varyColors val="0"/>
        <c:ser>
          <c:idx val="0"/>
          <c:order val="0"/>
          <c:tx>
            <c:v>Plan</c:v>
          </c:tx>
          <c:spPr>
            <a:solidFill>
              <a:srgbClr val="4E3524"/>
            </a:solidFill>
            <a:ln>
              <a:noFill/>
            </a:ln>
            <a:effectLst>
              <a:outerShdw blurRad="40000" dist="23000" dir="5400000" rotWithShape="0">
                <a:srgbClr val="000000">
                  <a:alpha val="35000"/>
                </a:srgbClr>
              </a:outerShdw>
            </a:effectLst>
          </c:spPr>
          <c:invertIfNegative val="0"/>
          <c:dLbls>
            <c:dLbl>
              <c:idx val="2"/>
              <c:layout>
                <c:manualLayout>
                  <c:x val="-1.7999737191688743E-2"/>
                  <c:y val="6.52895372488377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BA-4CF8-995F-A092C7DAAB2E}"/>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4E3524"/>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Dashboard!$X$45:$Y$52</c:f>
              <c:multiLvlStrCache>
                <c:ptCount val="8"/>
                <c:lvl>
                  <c:pt idx="0">
                    <c:v>1.6%</c:v>
                  </c:pt>
                  <c:pt idx="2">
                    <c:v>16.8%</c:v>
                  </c:pt>
                  <c:pt idx="3">
                    <c:v>21.4%</c:v>
                  </c:pt>
                  <c:pt idx="4">
                    <c:v>12.2%</c:v>
                  </c:pt>
                  <c:pt idx="5">
                    <c:v>35.7%</c:v>
                  </c:pt>
                  <c:pt idx="6">
                    <c:v>6.1%</c:v>
                  </c:pt>
                  <c:pt idx="7">
                    <c:v>6.1%</c:v>
                  </c:pt>
                </c:lvl>
                <c:lvl>
                  <c:pt idx="0">
                    <c:v>Mobilisation, Plot Pos, and Ground Works</c:v>
                  </c:pt>
                  <c:pt idx="2">
                    <c:v>Sub-Structure Works</c:v>
                  </c:pt>
                  <c:pt idx="3">
                    <c:v>Super-Structure Works</c:v>
                  </c:pt>
                  <c:pt idx="4">
                    <c:v>Façade</c:v>
                  </c:pt>
                  <c:pt idx="5">
                    <c:v>Finishes and MEP</c:v>
                  </c:pt>
                  <c:pt idx="6">
                    <c:v>External works</c:v>
                  </c:pt>
                  <c:pt idx="7">
                    <c:v>Testing and Commissioning</c:v>
                  </c:pt>
                </c:lvl>
              </c:multiLvlStrCache>
            </c:multiLvlStrRef>
          </c:cat>
          <c:val>
            <c:numRef>
              <c:f>Dashboard!$AB$45:$AB$52</c:f>
              <c:numCache>
                <c:formatCode>0.0%</c:formatCode>
                <c:ptCount val="8"/>
                <c:pt idx="0">
                  <c:v>0</c:v>
                </c:pt>
                <c:pt idx="2">
                  <c:v>0</c:v>
                </c:pt>
                <c:pt idx="3">
                  <c:v>0</c:v>
                </c:pt>
                <c:pt idx="4">
                  <c:v>0</c:v>
                </c:pt>
                <c:pt idx="5">
                  <c:v>0</c:v>
                </c:pt>
                <c:pt idx="6">
                  <c:v>0</c:v>
                </c:pt>
                <c:pt idx="7">
                  <c:v>0</c:v>
                </c:pt>
              </c:numCache>
            </c:numRef>
          </c:val>
          <c:extLst>
            <c:ext xmlns:c16="http://schemas.microsoft.com/office/drawing/2014/chart" uri="{C3380CC4-5D6E-409C-BE32-E72D297353CC}">
              <c16:uniqueId val="{00000001-7BBA-4CF8-995F-A092C7DAAB2E}"/>
            </c:ext>
          </c:extLst>
        </c:ser>
        <c:ser>
          <c:idx val="1"/>
          <c:order val="1"/>
          <c:tx>
            <c:v>Actual</c:v>
          </c:tx>
          <c:spPr>
            <a:solidFill>
              <a:srgbClr val="EFAC03"/>
            </a:solidFill>
            <a:ln>
              <a:noFill/>
            </a:ln>
            <a:effectLst>
              <a:outerShdw blurRad="40000" dist="23000" dir="5400000" rotWithShape="0">
                <a:srgbClr val="000000">
                  <a:alpha val="35000"/>
                </a:srgbClr>
              </a:outerShdw>
            </a:effectLst>
          </c:spPr>
          <c:invertIfNegative val="0"/>
          <c:dLbls>
            <c:dLbl>
              <c:idx val="0"/>
              <c:layout>
                <c:manualLayout>
                  <c:x val="2.057112821907279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BA-4CF8-995F-A092C7DAAB2E}"/>
                </c:ext>
              </c:extLst>
            </c:dLbl>
            <c:dLbl>
              <c:idx val="1"/>
              <c:layout>
                <c:manualLayout>
                  <c:x val="1.7999737191688649E-2"/>
                  <c:y val="-1.6321099085098831E-3"/>
                </c:manualLayout>
              </c:layout>
              <c:numFmt formatCode="0.0%" sourceLinked="0"/>
              <c:spPr>
                <a:noFill/>
                <a:ln w="25400">
                  <a:noFill/>
                </a:ln>
              </c:spPr>
              <c:txPr>
                <a:bodyPr rot="0" spcFirstLastPara="1" vertOverflow="ellipsis" vert="horz" wrap="square" lIns="38100" tIns="19050" rIns="38100" bIns="19050" anchor="ctr" anchorCtr="1">
                  <a:noAutofit/>
                </a:bodyPr>
                <a:lstStyle/>
                <a:p>
                  <a:pPr>
                    <a:defRPr sz="900" b="0" i="0" u="none" strike="noStrike" kern="1200" baseline="0">
                      <a:solidFill>
                        <a:schemeClr val="accent2">
                          <a:lumMod val="7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7BBA-4CF8-995F-A092C7DAAB2E}"/>
                </c:ext>
              </c:extLst>
            </c:dLbl>
            <c:dLbl>
              <c:idx val="3"/>
              <c:layout>
                <c:manualLayout>
                  <c:x val="2.5653593917802912E-2"/>
                  <c:y val="3.27308452392850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BA-4CF8-995F-A092C7DAAB2E}"/>
                </c:ext>
              </c:extLst>
            </c:dLbl>
            <c:dLbl>
              <c:idx val="4"/>
              <c:layout>
                <c:manualLayout>
                  <c:x val="1.799973719168870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BA-4CF8-995F-A092C7DAAB2E}"/>
                </c:ext>
              </c:extLst>
            </c:dLbl>
            <c:dLbl>
              <c:idx val="5"/>
              <c:layout>
                <c:manualLayout>
                  <c:x val="1.27562858356210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BA-4CF8-995F-A092C7DAAB2E}"/>
                </c:ext>
              </c:extLst>
            </c:dLbl>
            <c:dLbl>
              <c:idx val="6"/>
              <c:layout>
                <c:manualLayout>
                  <c:x val="1.028556410953640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BA-4CF8-995F-A092C7DAAB2E}"/>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accent2">
                        <a:lumMod val="7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Dashboard!$X$45:$Y$52</c:f>
              <c:multiLvlStrCache>
                <c:ptCount val="8"/>
                <c:lvl>
                  <c:pt idx="0">
                    <c:v>1.6%</c:v>
                  </c:pt>
                  <c:pt idx="2">
                    <c:v>16.8%</c:v>
                  </c:pt>
                  <c:pt idx="3">
                    <c:v>21.4%</c:v>
                  </c:pt>
                  <c:pt idx="4">
                    <c:v>12.2%</c:v>
                  </c:pt>
                  <c:pt idx="5">
                    <c:v>35.7%</c:v>
                  </c:pt>
                  <c:pt idx="6">
                    <c:v>6.1%</c:v>
                  </c:pt>
                  <c:pt idx="7">
                    <c:v>6.1%</c:v>
                  </c:pt>
                </c:lvl>
                <c:lvl>
                  <c:pt idx="0">
                    <c:v>Mobilisation, Plot Pos, and Ground Works</c:v>
                  </c:pt>
                  <c:pt idx="2">
                    <c:v>Sub-Structure Works</c:v>
                  </c:pt>
                  <c:pt idx="3">
                    <c:v>Super-Structure Works</c:v>
                  </c:pt>
                  <c:pt idx="4">
                    <c:v>Façade</c:v>
                  </c:pt>
                  <c:pt idx="5">
                    <c:v>Finishes and MEP</c:v>
                  </c:pt>
                  <c:pt idx="6">
                    <c:v>External works</c:v>
                  </c:pt>
                  <c:pt idx="7">
                    <c:v>Testing and Commissioning</c:v>
                  </c:pt>
                </c:lvl>
              </c:multiLvlStrCache>
            </c:multiLvlStrRef>
          </c:cat>
          <c:val>
            <c:numRef>
              <c:f>Dashboard!$AC$45:$AC$52</c:f>
              <c:numCache>
                <c:formatCode>0.00%</c:formatCode>
                <c:ptCount val="8"/>
                <c:pt idx="0">
                  <c:v>0</c:v>
                </c:pt>
                <c:pt idx="2">
                  <c:v>0</c:v>
                </c:pt>
                <c:pt idx="3">
                  <c:v>0</c:v>
                </c:pt>
                <c:pt idx="4">
                  <c:v>0</c:v>
                </c:pt>
                <c:pt idx="5">
                  <c:v>0</c:v>
                </c:pt>
                <c:pt idx="6">
                  <c:v>0</c:v>
                </c:pt>
                <c:pt idx="7">
                  <c:v>0</c:v>
                </c:pt>
              </c:numCache>
            </c:numRef>
          </c:val>
          <c:extLst>
            <c:ext xmlns:c16="http://schemas.microsoft.com/office/drawing/2014/chart" uri="{C3380CC4-5D6E-409C-BE32-E72D297353CC}">
              <c16:uniqueId val="{00000008-7BBA-4CF8-995F-A092C7DAAB2E}"/>
            </c:ext>
          </c:extLst>
        </c:ser>
        <c:dLbls>
          <c:showLegendKey val="0"/>
          <c:showVal val="0"/>
          <c:showCatName val="0"/>
          <c:showSerName val="0"/>
          <c:showPercent val="0"/>
          <c:showBubbleSize val="0"/>
        </c:dLbls>
        <c:gapWidth val="150"/>
        <c:axId val="512990560"/>
        <c:axId val="1"/>
      </c:barChart>
      <c:catAx>
        <c:axId val="51299056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12990560"/>
        <c:crosses val="autoZero"/>
        <c:crossBetween val="between"/>
      </c:valAx>
      <c:spPr>
        <a:noFill/>
        <a:ln w="25400">
          <a:noFill/>
        </a:ln>
      </c:spPr>
    </c:plotArea>
    <c:legend>
      <c:legendPos val="b"/>
      <c:layout>
        <c:manualLayout>
          <c:xMode val="edge"/>
          <c:yMode val="edge"/>
          <c:x val="0.72825731220683498"/>
          <c:y val="0.11659123318246636"/>
          <c:w val="0.26844384518160402"/>
          <c:h val="8.88182776365552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Manpower</a:t>
            </a:r>
            <a:r>
              <a:rPr lang="en-US" baseline="0"/>
              <a:t> Histogram</a:t>
            </a:r>
            <a:endParaRPr lang="en-US"/>
          </a:p>
        </c:rich>
      </c:tx>
      <c:layout>
        <c:manualLayout>
          <c:xMode val="edge"/>
          <c:yMode val="edge"/>
          <c:x val="0.38168033528386858"/>
          <c:y val="2.5093223865309516E-2"/>
        </c:manualLayout>
      </c:layout>
      <c:overlay val="0"/>
      <c:spPr>
        <a:noFill/>
        <a:ln w="25400">
          <a:noFill/>
        </a:ln>
      </c:spPr>
    </c:title>
    <c:autoTitleDeleted val="0"/>
    <c:plotArea>
      <c:layout>
        <c:manualLayout>
          <c:layoutTarget val="inner"/>
          <c:xMode val="edge"/>
          <c:yMode val="edge"/>
          <c:x val="3.2851529232470235E-2"/>
          <c:y val="0.11924585218702866"/>
          <c:w val="0.95576327152654317"/>
          <c:h val="0.74176957518319275"/>
        </c:manualLayout>
      </c:layout>
      <c:barChart>
        <c:barDir val="col"/>
        <c:grouping val="clustered"/>
        <c:varyColors val="0"/>
        <c:ser>
          <c:idx val="0"/>
          <c:order val="0"/>
          <c:tx>
            <c:strRef>
              <c:f>Dashboard!$AH$1</c:f>
              <c:strCache>
                <c:ptCount val="1"/>
                <c:pt idx="0">
                  <c:v>Planned</c:v>
                </c:pt>
              </c:strCache>
            </c:strRef>
          </c:tx>
          <c:spPr>
            <a:solidFill>
              <a:srgbClr val="4E3524"/>
            </a:solidFill>
          </c:spPr>
          <c:invertIfNegative val="0"/>
          <c:dLbls>
            <c:spPr>
              <a:noFill/>
              <a:ln w="25400">
                <a:noFill/>
              </a:ln>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'II. Monthly Report Scheduling'!$B$60:$B$77</c:f>
              <c:numCache>
                <c:formatCode>[$-409]mmm-yy;@</c:formatCode>
                <c:ptCount val="18"/>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numCache>
            </c:numRef>
          </c:cat>
          <c:val>
            <c:numRef>
              <c:f>'II. Monthly Report Scheduling'!$C$60:$C$77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EA89-48FB-94B7-809DD98F1BC1}"/>
            </c:ext>
          </c:extLst>
        </c:ser>
        <c:ser>
          <c:idx val="1"/>
          <c:order val="1"/>
          <c:tx>
            <c:strRef>
              <c:f>'II. Monthly Report Scheduling'!$D$59</c:f>
              <c:strCache>
                <c:ptCount val="1"/>
                <c:pt idx="0">
                  <c:v>Actual●</c:v>
                </c:pt>
              </c:strCache>
            </c:strRef>
          </c:tx>
          <c:spPr>
            <a:solidFill>
              <a:srgbClr val="EFAC03"/>
            </a:solidFill>
          </c:spPr>
          <c:invertIfNegative val="0"/>
          <c:dLbls>
            <c:spPr>
              <a:noFill/>
              <a:ln w="25400">
                <a:noFill/>
              </a:ln>
            </c:spPr>
            <c:txPr>
              <a:bodyPr rot="-5400000" spcFirstLastPara="1" vertOverflow="ellipsis" vert="horz" wrap="square" lIns="38100" tIns="19050" rIns="38100" bIns="19050" anchor="ctr" anchorCtr="1">
                <a:spAutoFit/>
              </a:bodyPr>
              <a:lstStyle/>
              <a:p>
                <a:pPr>
                  <a:defRPr sz="900" b="0" i="0" u="none" strike="noStrike" kern="1200" baseline="0">
                    <a:solidFill>
                      <a:schemeClr val="accent2">
                        <a:lumMod val="7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'II. Monthly Report Scheduling'!$B$60:$B$77</c:f>
              <c:numCache>
                <c:formatCode>[$-409]mmm-yy;@</c:formatCode>
                <c:ptCount val="18"/>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numCache>
            </c:numRef>
          </c:cat>
          <c:val>
            <c:numRef>
              <c:f>'II. Monthly Report Scheduling'!$D$60:$D$77</c:f>
              <c:numCache>
                <c:formatCode>#,##0</c:formatCode>
                <c:ptCount val="18"/>
                <c:pt idx="0">
                  <c:v>0</c:v>
                </c:pt>
                <c:pt idx="1">
                  <c:v>0</c:v>
                </c:pt>
                <c:pt idx="2">
                  <c:v>0</c:v>
                </c:pt>
                <c:pt idx="3">
                  <c:v>0</c:v>
                </c:pt>
              </c:numCache>
            </c:numRef>
          </c:val>
          <c:extLst>
            <c:ext xmlns:c16="http://schemas.microsoft.com/office/drawing/2014/chart" uri="{C3380CC4-5D6E-409C-BE32-E72D297353CC}">
              <c16:uniqueId val="{00000001-EA89-48FB-94B7-809DD98F1BC1}"/>
            </c:ext>
          </c:extLst>
        </c:ser>
        <c:dLbls>
          <c:showLegendKey val="0"/>
          <c:showVal val="0"/>
          <c:showCatName val="0"/>
          <c:showSerName val="0"/>
          <c:showPercent val="0"/>
          <c:showBubbleSize val="0"/>
        </c:dLbls>
        <c:gapWidth val="150"/>
        <c:axId val="512983016"/>
        <c:axId val="1"/>
      </c:barChart>
      <c:dateAx>
        <c:axId val="512983016"/>
        <c:scaling>
          <c:orientation val="minMax"/>
        </c:scaling>
        <c:delete val="0"/>
        <c:axPos val="b"/>
        <c:numFmt formatCode="[$-409]mmm-yy;@"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
        <c:crosses val="autoZero"/>
        <c:auto val="1"/>
        <c:lblOffset val="100"/>
        <c:baseTimeUnit val="months"/>
      </c:dateAx>
      <c:valAx>
        <c:axId val="1"/>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12983016"/>
        <c:crosses val="autoZero"/>
        <c:crossBetween val="between"/>
      </c:valAx>
      <c:spPr>
        <a:noFill/>
        <a:ln w="25400">
          <a:noFill/>
        </a:ln>
      </c:spPr>
    </c:plotArea>
    <c:legend>
      <c:legendPos val="b"/>
      <c:layout>
        <c:manualLayout>
          <c:xMode val="edge"/>
          <c:yMode val="edge"/>
          <c:x val="0.76339970605657304"/>
          <c:y val="0.15193409512835285"/>
          <c:w val="0.21354506678166651"/>
          <c:h val="3.314568529543562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510540</xdr:colOff>
      <xdr:row>83</xdr:row>
      <xdr:rowOff>152400</xdr:rowOff>
    </xdr:from>
    <xdr:to>
      <xdr:col>4</xdr:col>
      <xdr:colOff>38100</xdr:colOff>
      <xdr:row>92</xdr:row>
      <xdr:rowOff>76200</xdr:rowOff>
    </xdr:to>
    <xdr:pic>
      <xdr:nvPicPr>
        <xdr:cNvPr id="3085" name="Picture 1">
          <a:extLst>
            <a:ext uri="{FF2B5EF4-FFF2-40B4-BE49-F238E27FC236}">
              <a16:creationId xmlns:a16="http://schemas.microsoft.com/office/drawing/2014/main" id="{3E3F256A-47A5-481E-A848-33A72025F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5300" y="26365200"/>
          <a:ext cx="2286000" cy="1569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4</xdr:col>
      <xdr:colOff>236220</xdr:colOff>
      <xdr:row>83</xdr:row>
      <xdr:rowOff>152400</xdr:rowOff>
    </xdr:from>
    <xdr:to>
      <xdr:col>5</xdr:col>
      <xdr:colOff>1143000</xdr:colOff>
      <xdr:row>92</xdr:row>
      <xdr:rowOff>91440</xdr:rowOff>
    </xdr:to>
    <xdr:pic>
      <xdr:nvPicPr>
        <xdr:cNvPr id="3086" name="Picture 2">
          <a:extLst>
            <a:ext uri="{FF2B5EF4-FFF2-40B4-BE49-F238E27FC236}">
              <a16:creationId xmlns:a16="http://schemas.microsoft.com/office/drawing/2014/main" id="{39F59C10-DD96-4C01-931C-E3C1970AD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9420" y="26365200"/>
          <a:ext cx="2286000" cy="1584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xdr:col>
      <xdr:colOff>518160</xdr:colOff>
      <xdr:row>93</xdr:row>
      <xdr:rowOff>106680</xdr:rowOff>
    </xdr:from>
    <xdr:to>
      <xdr:col>4</xdr:col>
      <xdr:colOff>53340</xdr:colOff>
      <xdr:row>102</xdr:row>
      <xdr:rowOff>38100</xdr:rowOff>
    </xdr:to>
    <xdr:pic>
      <xdr:nvPicPr>
        <xdr:cNvPr id="3087" name="Picture 3">
          <a:extLst>
            <a:ext uri="{FF2B5EF4-FFF2-40B4-BE49-F238E27FC236}">
              <a16:creationId xmlns:a16="http://schemas.microsoft.com/office/drawing/2014/main" id="{E38EA585-8405-42BD-9729-AFFC912A0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28148280"/>
          <a:ext cx="2301240" cy="1577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6</xdr:col>
      <xdr:colOff>22860</xdr:colOff>
      <xdr:row>83</xdr:row>
      <xdr:rowOff>167640</xdr:rowOff>
    </xdr:from>
    <xdr:to>
      <xdr:col>7</xdr:col>
      <xdr:colOff>929640</xdr:colOff>
      <xdr:row>92</xdr:row>
      <xdr:rowOff>91440</xdr:rowOff>
    </xdr:to>
    <xdr:pic>
      <xdr:nvPicPr>
        <xdr:cNvPr id="3088" name="Picture 4">
          <a:extLst>
            <a:ext uri="{FF2B5EF4-FFF2-40B4-BE49-F238E27FC236}">
              <a16:creationId xmlns:a16="http://schemas.microsoft.com/office/drawing/2014/main" id="{36DB4CFF-51FF-4E3F-9BA3-01D9FF7CB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0" y="26380440"/>
          <a:ext cx="2293620" cy="1577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4</xdr:col>
      <xdr:colOff>236220</xdr:colOff>
      <xdr:row>93</xdr:row>
      <xdr:rowOff>99060</xdr:rowOff>
    </xdr:from>
    <xdr:to>
      <xdr:col>5</xdr:col>
      <xdr:colOff>1143000</xdr:colOff>
      <xdr:row>102</xdr:row>
      <xdr:rowOff>15240</xdr:rowOff>
    </xdr:to>
    <xdr:pic>
      <xdr:nvPicPr>
        <xdr:cNvPr id="3089" name="Picture 5">
          <a:extLst>
            <a:ext uri="{FF2B5EF4-FFF2-40B4-BE49-F238E27FC236}">
              <a16:creationId xmlns:a16="http://schemas.microsoft.com/office/drawing/2014/main" id="{EECA2F84-2267-4CE0-8BF0-0EB94490A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9420" y="28140660"/>
          <a:ext cx="228600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6</xdr:col>
      <xdr:colOff>15240</xdr:colOff>
      <xdr:row>93</xdr:row>
      <xdr:rowOff>99060</xdr:rowOff>
    </xdr:from>
    <xdr:to>
      <xdr:col>7</xdr:col>
      <xdr:colOff>929640</xdr:colOff>
      <xdr:row>102</xdr:row>
      <xdr:rowOff>15240</xdr:rowOff>
    </xdr:to>
    <xdr:pic>
      <xdr:nvPicPr>
        <xdr:cNvPr id="3090" name="Picture 6">
          <a:extLst>
            <a:ext uri="{FF2B5EF4-FFF2-40B4-BE49-F238E27FC236}">
              <a16:creationId xmlns:a16="http://schemas.microsoft.com/office/drawing/2014/main" id="{5B832C99-D1E2-4211-9E28-044102DB1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6880" y="28140660"/>
          <a:ext cx="229362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12</xdr:col>
      <xdr:colOff>15240</xdr:colOff>
      <xdr:row>21</xdr:row>
      <xdr:rowOff>18233</xdr:rowOff>
    </xdr:from>
    <xdr:to>
      <xdr:col>20</xdr:col>
      <xdr:colOff>20955</xdr:colOff>
      <xdr:row>37</xdr:row>
      <xdr:rowOff>71845</xdr:rowOff>
    </xdr:to>
    <xdr:graphicFrame macro="">
      <xdr:nvGraphicFramePr>
        <xdr:cNvPr id="1122" name="Chart 27">
          <a:extLst>
            <a:ext uri="{FF2B5EF4-FFF2-40B4-BE49-F238E27FC236}">
              <a16:creationId xmlns:a16="http://schemas.microsoft.com/office/drawing/2014/main" id="{4524169A-35BF-4D3D-BEFE-DB2B08F0B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46731</xdr:colOff>
      <xdr:row>52</xdr:row>
      <xdr:rowOff>188258</xdr:rowOff>
    </xdr:from>
    <xdr:to>
      <xdr:col>2</xdr:col>
      <xdr:colOff>634589</xdr:colOff>
      <xdr:row>62</xdr:row>
      <xdr:rowOff>174124</xdr:rowOff>
    </xdr:to>
    <xdr:sp macro="" textlink="">
      <xdr:nvSpPr>
        <xdr:cNvPr id="38" name="Rectangle 37">
          <a:extLst>
            <a:ext uri="{FF2B5EF4-FFF2-40B4-BE49-F238E27FC236}">
              <a16:creationId xmlns:a16="http://schemas.microsoft.com/office/drawing/2014/main" id="{8C10D31A-CF09-49AC-A9A6-A0972799F6E1}"/>
            </a:ext>
          </a:extLst>
        </xdr:cNvPr>
        <xdr:cNvSpPr/>
      </xdr:nvSpPr>
      <xdr:spPr>
        <a:xfrm rot="16200000">
          <a:off x="-380655" y="10869026"/>
          <a:ext cx="1913278" cy="699917"/>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-2245</xdr:colOff>
      <xdr:row>49</xdr:row>
      <xdr:rowOff>68735</xdr:rowOff>
    </xdr:from>
    <xdr:to>
      <xdr:col>2</xdr:col>
      <xdr:colOff>1278740</xdr:colOff>
      <xdr:row>60</xdr:row>
      <xdr:rowOff>106577</xdr:rowOff>
    </xdr:to>
    <xdr:sp macro="" textlink="">
      <xdr:nvSpPr>
        <xdr:cNvPr id="37" name="Rectangle 36">
          <a:extLst>
            <a:ext uri="{FF2B5EF4-FFF2-40B4-BE49-F238E27FC236}">
              <a16:creationId xmlns:a16="http://schemas.microsoft.com/office/drawing/2014/main" id="{0556DE20-D534-46CE-9AC3-CEE344362F19}"/>
            </a:ext>
          </a:extLst>
        </xdr:cNvPr>
        <xdr:cNvSpPr/>
      </xdr:nvSpPr>
      <xdr:spPr>
        <a:xfrm rot="17918061">
          <a:off x="-327571" y="10748296"/>
          <a:ext cx="2222989" cy="1572338"/>
        </a:xfrm>
        <a:custGeom>
          <a:avLst/>
          <a:gdLst>
            <a:gd name="connsiteX0" fmla="*/ 0 w 2014949"/>
            <a:gd name="connsiteY0" fmla="*/ 0 h 902021"/>
            <a:gd name="connsiteX1" fmla="*/ 2014949 w 2014949"/>
            <a:gd name="connsiteY1" fmla="*/ 0 h 902021"/>
            <a:gd name="connsiteX2" fmla="*/ 2014949 w 2014949"/>
            <a:gd name="connsiteY2" fmla="*/ 902021 h 902021"/>
            <a:gd name="connsiteX3" fmla="*/ 0 w 2014949"/>
            <a:gd name="connsiteY3" fmla="*/ 902021 h 902021"/>
            <a:gd name="connsiteX4" fmla="*/ 0 w 2014949"/>
            <a:gd name="connsiteY4" fmla="*/ 0 h 902021"/>
            <a:gd name="connsiteX0" fmla="*/ 0 w 2432062"/>
            <a:gd name="connsiteY0" fmla="*/ 0 h 902021"/>
            <a:gd name="connsiteX1" fmla="*/ 2014949 w 2432062"/>
            <a:gd name="connsiteY1" fmla="*/ 0 h 902021"/>
            <a:gd name="connsiteX2" fmla="*/ 2432062 w 2432062"/>
            <a:gd name="connsiteY2" fmla="*/ 898985 h 902021"/>
            <a:gd name="connsiteX3" fmla="*/ 0 w 2432062"/>
            <a:gd name="connsiteY3" fmla="*/ 902021 h 902021"/>
            <a:gd name="connsiteX4" fmla="*/ 0 w 2432062"/>
            <a:gd name="connsiteY4" fmla="*/ 0 h 902021"/>
            <a:gd name="connsiteX0" fmla="*/ 0 w 2432062"/>
            <a:gd name="connsiteY0" fmla="*/ 587950 h 1489971"/>
            <a:gd name="connsiteX1" fmla="*/ 1632647 w 2432062"/>
            <a:gd name="connsiteY1" fmla="*/ 0 h 1489971"/>
            <a:gd name="connsiteX2" fmla="*/ 2432062 w 2432062"/>
            <a:gd name="connsiteY2" fmla="*/ 1486935 h 1489971"/>
            <a:gd name="connsiteX3" fmla="*/ 0 w 2432062"/>
            <a:gd name="connsiteY3" fmla="*/ 1489971 h 1489971"/>
            <a:gd name="connsiteX4" fmla="*/ 0 w 2432062"/>
            <a:gd name="connsiteY4" fmla="*/ 587950 h 1489971"/>
            <a:gd name="connsiteX0" fmla="*/ 66613 w 2432062"/>
            <a:gd name="connsiteY0" fmla="*/ 766072 h 1489971"/>
            <a:gd name="connsiteX1" fmla="*/ 1632647 w 2432062"/>
            <a:gd name="connsiteY1" fmla="*/ 0 h 1489971"/>
            <a:gd name="connsiteX2" fmla="*/ 2432062 w 2432062"/>
            <a:gd name="connsiteY2" fmla="*/ 1486935 h 1489971"/>
            <a:gd name="connsiteX3" fmla="*/ 0 w 2432062"/>
            <a:gd name="connsiteY3" fmla="*/ 1489971 h 1489971"/>
            <a:gd name="connsiteX4" fmla="*/ 66613 w 2432062"/>
            <a:gd name="connsiteY4" fmla="*/ 766072 h 1489971"/>
            <a:gd name="connsiteX0" fmla="*/ 70515 w 2435964"/>
            <a:gd name="connsiteY0" fmla="*/ 766072 h 1529111"/>
            <a:gd name="connsiteX1" fmla="*/ 1636549 w 2435964"/>
            <a:gd name="connsiteY1" fmla="*/ 0 h 1529111"/>
            <a:gd name="connsiteX2" fmla="*/ 2435964 w 2435964"/>
            <a:gd name="connsiteY2" fmla="*/ 1486935 h 1529111"/>
            <a:gd name="connsiteX3" fmla="*/ 0 w 2435964"/>
            <a:gd name="connsiteY3" fmla="*/ 1529111 h 1529111"/>
            <a:gd name="connsiteX4" fmla="*/ 70515 w 2435964"/>
            <a:gd name="connsiteY4" fmla="*/ 766072 h 152911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435964" h="1529111">
              <a:moveTo>
                <a:pt x="70515" y="766072"/>
              </a:moveTo>
              <a:lnTo>
                <a:pt x="1636549" y="0"/>
              </a:lnTo>
              <a:lnTo>
                <a:pt x="2435964" y="1486935"/>
              </a:lnTo>
              <a:lnTo>
                <a:pt x="0" y="1529111"/>
              </a:lnTo>
              <a:lnTo>
                <a:pt x="70515" y="766072"/>
              </a:lnTo>
              <a:close/>
            </a:path>
          </a:pathLst>
        </a:cu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696768</xdr:colOff>
      <xdr:row>50</xdr:row>
      <xdr:rowOff>0</xdr:rowOff>
    </xdr:from>
    <xdr:to>
      <xdr:col>8</xdr:col>
      <xdr:colOff>592608</xdr:colOff>
      <xdr:row>62</xdr:row>
      <xdr:rowOff>153851</xdr:rowOff>
    </xdr:to>
    <xdr:sp macro="" textlink="">
      <xdr:nvSpPr>
        <xdr:cNvPr id="24" name="Rectangle 23">
          <a:extLst>
            <a:ext uri="{FF2B5EF4-FFF2-40B4-BE49-F238E27FC236}">
              <a16:creationId xmlns:a16="http://schemas.microsoft.com/office/drawing/2014/main" id="{04C0A512-439A-4CCF-8BA9-C80C9BD4C1AB}"/>
            </a:ext>
          </a:extLst>
        </xdr:cNvPr>
        <xdr:cNvSpPr/>
      </xdr:nvSpPr>
      <xdr:spPr>
        <a:xfrm rot="3716132">
          <a:off x="5886455" y="12597051"/>
          <a:ext cx="2504083" cy="960399"/>
        </a:xfrm>
        <a:custGeom>
          <a:avLst/>
          <a:gdLst>
            <a:gd name="connsiteX0" fmla="*/ 0 w 1975599"/>
            <a:gd name="connsiteY0" fmla="*/ 0 h 785883"/>
            <a:gd name="connsiteX1" fmla="*/ 1975599 w 1975599"/>
            <a:gd name="connsiteY1" fmla="*/ 0 h 785883"/>
            <a:gd name="connsiteX2" fmla="*/ 1975599 w 1975599"/>
            <a:gd name="connsiteY2" fmla="*/ 785883 h 785883"/>
            <a:gd name="connsiteX3" fmla="*/ 0 w 1975599"/>
            <a:gd name="connsiteY3" fmla="*/ 785883 h 785883"/>
            <a:gd name="connsiteX4" fmla="*/ 0 w 1975599"/>
            <a:gd name="connsiteY4" fmla="*/ 0 h 785883"/>
            <a:gd name="connsiteX0" fmla="*/ 505189 w 2480788"/>
            <a:gd name="connsiteY0" fmla="*/ 0 h 785883"/>
            <a:gd name="connsiteX1" fmla="*/ 2480788 w 2480788"/>
            <a:gd name="connsiteY1" fmla="*/ 0 h 785883"/>
            <a:gd name="connsiteX2" fmla="*/ 2480788 w 2480788"/>
            <a:gd name="connsiteY2" fmla="*/ 785883 h 785883"/>
            <a:gd name="connsiteX3" fmla="*/ 0 w 2480788"/>
            <a:gd name="connsiteY3" fmla="*/ 780681 h 785883"/>
            <a:gd name="connsiteX4" fmla="*/ 505189 w 2480788"/>
            <a:gd name="connsiteY4" fmla="*/ 0 h 785883"/>
            <a:gd name="connsiteX0" fmla="*/ 530997 w 2480788"/>
            <a:gd name="connsiteY0" fmla="*/ 0 h 1005786"/>
            <a:gd name="connsiteX1" fmla="*/ 2480788 w 2480788"/>
            <a:gd name="connsiteY1" fmla="*/ 219903 h 1005786"/>
            <a:gd name="connsiteX2" fmla="*/ 2480788 w 2480788"/>
            <a:gd name="connsiteY2" fmla="*/ 1005786 h 1005786"/>
            <a:gd name="connsiteX3" fmla="*/ 0 w 2480788"/>
            <a:gd name="connsiteY3" fmla="*/ 1000584 h 1005786"/>
            <a:gd name="connsiteX4" fmla="*/ 530997 w 2480788"/>
            <a:gd name="connsiteY4" fmla="*/ 0 h 1005786"/>
            <a:gd name="connsiteX0" fmla="*/ 530997 w 2516670"/>
            <a:gd name="connsiteY0" fmla="*/ 0 h 1005786"/>
            <a:gd name="connsiteX1" fmla="*/ 2516670 w 2516670"/>
            <a:gd name="connsiteY1" fmla="*/ 381262 h 1005786"/>
            <a:gd name="connsiteX2" fmla="*/ 2480788 w 2516670"/>
            <a:gd name="connsiteY2" fmla="*/ 1005786 h 1005786"/>
            <a:gd name="connsiteX3" fmla="*/ 0 w 2516670"/>
            <a:gd name="connsiteY3" fmla="*/ 1000584 h 1005786"/>
            <a:gd name="connsiteX4" fmla="*/ 530997 w 2516670"/>
            <a:gd name="connsiteY4" fmla="*/ 0 h 1005786"/>
            <a:gd name="connsiteX0" fmla="*/ 530997 w 2570450"/>
            <a:gd name="connsiteY0" fmla="*/ 0 h 1005786"/>
            <a:gd name="connsiteX1" fmla="*/ 2570450 w 2570450"/>
            <a:gd name="connsiteY1" fmla="*/ 318501 h 1005786"/>
            <a:gd name="connsiteX2" fmla="*/ 2480788 w 2570450"/>
            <a:gd name="connsiteY2" fmla="*/ 1005786 h 1005786"/>
            <a:gd name="connsiteX3" fmla="*/ 0 w 2570450"/>
            <a:gd name="connsiteY3" fmla="*/ 1000584 h 1005786"/>
            <a:gd name="connsiteX4" fmla="*/ 530997 w 2570450"/>
            <a:gd name="connsiteY4" fmla="*/ 0 h 1005786"/>
            <a:gd name="connsiteX0" fmla="*/ 383119 w 2570450"/>
            <a:gd name="connsiteY0" fmla="*/ 110770 h 687285"/>
            <a:gd name="connsiteX1" fmla="*/ 2570450 w 2570450"/>
            <a:gd name="connsiteY1" fmla="*/ 0 h 687285"/>
            <a:gd name="connsiteX2" fmla="*/ 2480788 w 2570450"/>
            <a:gd name="connsiteY2" fmla="*/ 687285 h 687285"/>
            <a:gd name="connsiteX3" fmla="*/ 0 w 2570450"/>
            <a:gd name="connsiteY3" fmla="*/ 682083 h 687285"/>
            <a:gd name="connsiteX4" fmla="*/ 383119 w 2570450"/>
            <a:gd name="connsiteY4" fmla="*/ 110770 h 687285"/>
            <a:gd name="connsiteX0" fmla="*/ 331844 w 2570450"/>
            <a:gd name="connsiteY0" fmla="*/ 0 h 766349"/>
            <a:gd name="connsiteX1" fmla="*/ 2570450 w 2570450"/>
            <a:gd name="connsiteY1" fmla="*/ 79064 h 766349"/>
            <a:gd name="connsiteX2" fmla="*/ 2480788 w 2570450"/>
            <a:gd name="connsiteY2" fmla="*/ 766349 h 766349"/>
            <a:gd name="connsiteX3" fmla="*/ 0 w 2570450"/>
            <a:gd name="connsiteY3" fmla="*/ 761147 h 766349"/>
            <a:gd name="connsiteX4" fmla="*/ 331844 w 2570450"/>
            <a:gd name="connsiteY4" fmla="*/ 0 h 766349"/>
            <a:gd name="connsiteX0" fmla="*/ 331844 w 2570450"/>
            <a:gd name="connsiteY0" fmla="*/ 0 h 766349"/>
            <a:gd name="connsiteX1" fmla="*/ 2570450 w 2570450"/>
            <a:gd name="connsiteY1" fmla="*/ 79064 h 766349"/>
            <a:gd name="connsiteX2" fmla="*/ 2480788 w 2570450"/>
            <a:gd name="connsiteY2" fmla="*/ 766349 h 766349"/>
            <a:gd name="connsiteX3" fmla="*/ 0 w 2570450"/>
            <a:gd name="connsiteY3" fmla="*/ 761147 h 766349"/>
            <a:gd name="connsiteX4" fmla="*/ 331844 w 2570450"/>
            <a:gd name="connsiteY4" fmla="*/ 0 h 766349"/>
            <a:gd name="connsiteX0" fmla="*/ 331844 w 2570450"/>
            <a:gd name="connsiteY0" fmla="*/ 0 h 766349"/>
            <a:gd name="connsiteX1" fmla="*/ 2570450 w 2570450"/>
            <a:gd name="connsiteY1" fmla="*/ 79064 h 766349"/>
            <a:gd name="connsiteX2" fmla="*/ 2480788 w 2570450"/>
            <a:gd name="connsiteY2" fmla="*/ 766349 h 766349"/>
            <a:gd name="connsiteX3" fmla="*/ 0 w 2570450"/>
            <a:gd name="connsiteY3" fmla="*/ 761147 h 766349"/>
            <a:gd name="connsiteX4" fmla="*/ 331844 w 2570450"/>
            <a:gd name="connsiteY4" fmla="*/ 0 h 766349"/>
            <a:gd name="connsiteX0" fmla="*/ 331844 w 2570450"/>
            <a:gd name="connsiteY0" fmla="*/ 0 h 766349"/>
            <a:gd name="connsiteX1" fmla="*/ 2570450 w 2570450"/>
            <a:gd name="connsiteY1" fmla="*/ 79064 h 766349"/>
            <a:gd name="connsiteX2" fmla="*/ 2480788 w 2570450"/>
            <a:gd name="connsiteY2" fmla="*/ 766349 h 766349"/>
            <a:gd name="connsiteX3" fmla="*/ 0 w 2570450"/>
            <a:gd name="connsiteY3" fmla="*/ 761147 h 766349"/>
            <a:gd name="connsiteX4" fmla="*/ 331844 w 2570450"/>
            <a:gd name="connsiteY4" fmla="*/ 0 h 766349"/>
            <a:gd name="connsiteX0" fmla="*/ 503521 w 2570450"/>
            <a:gd name="connsiteY0" fmla="*/ 0 h 1030569"/>
            <a:gd name="connsiteX1" fmla="*/ 2570450 w 2570450"/>
            <a:gd name="connsiteY1" fmla="*/ 343284 h 1030569"/>
            <a:gd name="connsiteX2" fmla="*/ 2480788 w 2570450"/>
            <a:gd name="connsiteY2" fmla="*/ 1030569 h 1030569"/>
            <a:gd name="connsiteX3" fmla="*/ 0 w 2570450"/>
            <a:gd name="connsiteY3" fmla="*/ 1025367 h 1030569"/>
            <a:gd name="connsiteX4" fmla="*/ 503521 w 2570450"/>
            <a:gd name="connsiteY4" fmla="*/ 0 h 1030569"/>
            <a:gd name="connsiteX0" fmla="*/ 503521 w 2570450"/>
            <a:gd name="connsiteY0" fmla="*/ 0 h 1030569"/>
            <a:gd name="connsiteX1" fmla="*/ 2570450 w 2570450"/>
            <a:gd name="connsiteY1" fmla="*/ 343284 h 1030569"/>
            <a:gd name="connsiteX2" fmla="*/ 2480788 w 2570450"/>
            <a:gd name="connsiteY2" fmla="*/ 1030569 h 1030569"/>
            <a:gd name="connsiteX3" fmla="*/ 0 w 2570450"/>
            <a:gd name="connsiteY3" fmla="*/ 1025367 h 1030569"/>
            <a:gd name="connsiteX4" fmla="*/ 503521 w 2570450"/>
            <a:gd name="connsiteY4" fmla="*/ 0 h 1030569"/>
            <a:gd name="connsiteX0" fmla="*/ 509344 w 2570450"/>
            <a:gd name="connsiteY0" fmla="*/ 0 h 946196"/>
            <a:gd name="connsiteX1" fmla="*/ 2570450 w 2570450"/>
            <a:gd name="connsiteY1" fmla="*/ 258911 h 946196"/>
            <a:gd name="connsiteX2" fmla="*/ 2480788 w 2570450"/>
            <a:gd name="connsiteY2" fmla="*/ 946196 h 946196"/>
            <a:gd name="connsiteX3" fmla="*/ 0 w 2570450"/>
            <a:gd name="connsiteY3" fmla="*/ 940994 h 946196"/>
            <a:gd name="connsiteX4" fmla="*/ 509344 w 2570450"/>
            <a:gd name="connsiteY4" fmla="*/ 0 h 946196"/>
            <a:gd name="connsiteX0" fmla="*/ 509344 w 2511815"/>
            <a:gd name="connsiteY0" fmla="*/ 0 h 946196"/>
            <a:gd name="connsiteX1" fmla="*/ 2511815 w 2511815"/>
            <a:gd name="connsiteY1" fmla="*/ 349623 h 946196"/>
            <a:gd name="connsiteX2" fmla="*/ 2480788 w 2511815"/>
            <a:gd name="connsiteY2" fmla="*/ 946196 h 946196"/>
            <a:gd name="connsiteX3" fmla="*/ 0 w 2511815"/>
            <a:gd name="connsiteY3" fmla="*/ 940994 h 946196"/>
            <a:gd name="connsiteX4" fmla="*/ 509344 w 2511815"/>
            <a:gd name="connsiteY4" fmla="*/ 0 h 946196"/>
            <a:gd name="connsiteX0" fmla="*/ 509344 w 2511815"/>
            <a:gd name="connsiteY0" fmla="*/ 0 h 968355"/>
            <a:gd name="connsiteX1" fmla="*/ 2511815 w 2511815"/>
            <a:gd name="connsiteY1" fmla="*/ 349623 h 968355"/>
            <a:gd name="connsiteX2" fmla="*/ 2407879 w 2511815"/>
            <a:gd name="connsiteY2" fmla="*/ 968355 h 968355"/>
            <a:gd name="connsiteX3" fmla="*/ 0 w 2511815"/>
            <a:gd name="connsiteY3" fmla="*/ 940994 h 968355"/>
            <a:gd name="connsiteX4" fmla="*/ 509344 w 2511815"/>
            <a:gd name="connsiteY4" fmla="*/ 0 h 9683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11815" h="968355">
              <a:moveTo>
                <a:pt x="509344" y="0"/>
              </a:moveTo>
              <a:cubicBezTo>
                <a:pt x="2346242" y="1338215"/>
                <a:pt x="1765613" y="323268"/>
                <a:pt x="2511815" y="349623"/>
              </a:cubicBezTo>
              <a:lnTo>
                <a:pt x="2407879" y="968355"/>
              </a:lnTo>
              <a:lnTo>
                <a:pt x="0" y="940994"/>
              </a:lnTo>
              <a:lnTo>
                <a:pt x="509344" y="0"/>
              </a:lnTo>
              <a:close/>
            </a:path>
          </a:pathLst>
        </a:cu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708215</xdr:colOff>
      <xdr:row>50</xdr:row>
      <xdr:rowOff>44823</xdr:rowOff>
    </xdr:from>
    <xdr:to>
      <xdr:col>8</xdr:col>
      <xdr:colOff>251013</xdr:colOff>
      <xdr:row>62</xdr:row>
      <xdr:rowOff>179293</xdr:rowOff>
    </xdr:to>
    <xdr:sp macro="" textlink="">
      <xdr:nvSpPr>
        <xdr:cNvPr id="34" name="Isosceles Triangle 33">
          <a:extLst>
            <a:ext uri="{FF2B5EF4-FFF2-40B4-BE49-F238E27FC236}">
              <a16:creationId xmlns:a16="http://schemas.microsoft.com/office/drawing/2014/main" id="{1AA382E5-0C53-4D4C-8199-06C456340E8C}"/>
            </a:ext>
          </a:extLst>
        </xdr:cNvPr>
        <xdr:cNvSpPr/>
      </xdr:nvSpPr>
      <xdr:spPr>
        <a:xfrm>
          <a:off x="4697509" y="9296399"/>
          <a:ext cx="2599763" cy="2456329"/>
        </a:xfrm>
        <a:prstGeom prst="triangle">
          <a:avLst/>
        </a:prstGeom>
        <a:solidFill>
          <a:srgbClr val="ED7D31">
            <a:alpha val="47843"/>
          </a:srgbClr>
        </a:solidFill>
        <a:ln>
          <a:solidFill>
            <a:srgbClr val="4E35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446148</xdr:colOff>
      <xdr:row>50</xdr:row>
      <xdr:rowOff>94802</xdr:rowOff>
    </xdr:from>
    <xdr:to>
      <xdr:col>4</xdr:col>
      <xdr:colOff>359750</xdr:colOff>
      <xdr:row>62</xdr:row>
      <xdr:rowOff>169770</xdr:rowOff>
    </xdr:to>
    <xdr:sp macro="" textlink="">
      <xdr:nvSpPr>
        <xdr:cNvPr id="21" name="Isosceles Triangle 20">
          <a:extLst>
            <a:ext uri="{FF2B5EF4-FFF2-40B4-BE49-F238E27FC236}">
              <a16:creationId xmlns:a16="http://schemas.microsoft.com/office/drawing/2014/main" id="{619E6093-9A7A-4801-881B-A9046DEBCFA5}"/>
            </a:ext>
          </a:extLst>
        </xdr:cNvPr>
        <xdr:cNvSpPr/>
      </xdr:nvSpPr>
      <xdr:spPr>
        <a:xfrm>
          <a:off x="728370" y="10290080"/>
          <a:ext cx="2612352" cy="2420940"/>
        </a:xfrm>
        <a:prstGeom prst="triangle">
          <a:avLst/>
        </a:prstGeom>
        <a:solidFill>
          <a:srgbClr val="ED7D31">
            <a:alpha val="47843"/>
          </a:srgbClr>
        </a:solidFill>
        <a:ln>
          <a:solidFill>
            <a:srgbClr val="4E35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12</xdr:col>
      <xdr:colOff>11430</xdr:colOff>
      <xdr:row>50</xdr:row>
      <xdr:rowOff>114300</xdr:rowOff>
    </xdr:from>
    <xdr:to>
      <xdr:col>20</xdr:col>
      <xdr:colOff>27214</xdr:colOff>
      <xdr:row>65</xdr:row>
      <xdr:rowOff>53340</xdr:rowOff>
    </xdr:to>
    <xdr:graphicFrame macro="">
      <xdr:nvGraphicFramePr>
        <xdr:cNvPr id="1128" name="Chart 28">
          <a:extLst>
            <a:ext uri="{FF2B5EF4-FFF2-40B4-BE49-F238E27FC236}">
              <a16:creationId xmlns:a16="http://schemas.microsoft.com/office/drawing/2014/main" id="{D36CE448-23F1-4ADC-862D-09862285C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72118</xdr:rowOff>
    </xdr:from>
    <xdr:to>
      <xdr:col>20</xdr:col>
      <xdr:colOff>28575</xdr:colOff>
      <xdr:row>50</xdr:row>
      <xdr:rowOff>81643</xdr:rowOff>
    </xdr:to>
    <xdr:graphicFrame macro="">
      <xdr:nvGraphicFramePr>
        <xdr:cNvPr id="1129" name="Chart 31">
          <a:extLst>
            <a:ext uri="{FF2B5EF4-FFF2-40B4-BE49-F238E27FC236}">
              <a16:creationId xmlns:a16="http://schemas.microsoft.com/office/drawing/2014/main" id="{3746CA89-6061-4706-B5ED-35C1B147B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38100</xdr:colOff>
          <xdr:row>67</xdr:row>
          <xdr:rowOff>87630</xdr:rowOff>
        </xdr:from>
        <xdr:to>
          <xdr:col>20</xdr:col>
          <xdr:colOff>53340</xdr:colOff>
          <xdr:row>87</xdr:row>
          <xdr:rowOff>55245</xdr:rowOff>
        </xdr:to>
        <xdr:pic>
          <xdr:nvPicPr>
            <xdr:cNvPr id="1130" name="Picture 17">
              <a:extLst>
                <a:ext uri="{FF2B5EF4-FFF2-40B4-BE49-F238E27FC236}">
                  <a16:creationId xmlns:a16="http://schemas.microsoft.com/office/drawing/2014/main" id="{9340C945-B252-4B2F-9918-520C117A78E3}"/>
                </a:ext>
              </a:extLst>
            </xdr:cNvPr>
            <xdr:cNvPicPr>
              <a:picLocks noChangeAspect="1" noChangeArrowheads="1"/>
              <a:extLst>
                <a:ext uri="{84589F7E-364E-4C9E-8A38-B11213B215E9}">
                  <a14:cameraTool cellRange="'II. Monthly Report Scheduling'!$C$84:$H$103" spid="_x0000_s1180"/>
                </a:ext>
              </a:extLst>
            </xdr:cNvPicPr>
          </xdr:nvPicPr>
          <xdr:blipFill>
            <a:blip xmlns:r="http://schemas.openxmlformats.org/officeDocument/2006/relationships" r:embed="rId4"/>
            <a:srcRect l="1141" t="2249" r="1566" b="1425"/>
            <a:stretch>
              <a:fillRect/>
            </a:stretch>
          </xdr:blipFill>
          <xdr:spPr bwMode="auto">
            <a:xfrm>
              <a:off x="8665029" y="13558701"/>
              <a:ext cx="8072573" cy="3590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0.49501</cdr:x>
      <cdr:y>0.49696</cdr:y>
    </cdr:from>
    <cdr:to>
      <cdr:x>0.50374</cdr:x>
      <cdr:y>0.50988</cdr:y>
    </cdr:to>
    <cdr:sp macro="" textlink="">
      <cdr:nvSpPr>
        <cdr:cNvPr id="10241"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5"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10"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4"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7"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3"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4" name="Text Box 1"/>
        <cdr:cNvSpPr txBox="1">
          <a:spLocks xmlns:a="http://schemas.openxmlformats.org/drawingml/2006/main" noChangeArrowheads="1"/>
        </cdr:cNvSpPr>
      </cdr:nvSpPr>
      <cdr:spPr bwMode="auto">
        <a:xfrm xmlns:a="http://schemas.openxmlformats.org/drawingml/2006/main">
          <a:off x="24852180" y="9946845"/>
          <a:ext cx="438293" cy="25960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cdr:x>
      <cdr:y>0</cdr:y>
    </cdr:from>
    <cdr:to>
      <cdr:x>0.00073</cdr:x>
      <cdr:y>0.00132</cdr:y>
    </cdr:to>
    <cdr:pic>
      <cdr:nvPicPr>
        <cdr:cNvPr id="93" name="chart">
          <a:extLst xmlns:a="http://schemas.openxmlformats.org/drawingml/2006/main">
            <a:ext uri="{FF2B5EF4-FFF2-40B4-BE49-F238E27FC236}">
              <a16:creationId xmlns:a16="http://schemas.microsoft.com/office/drawing/2014/main" id="{B6807FA2-AA0A-4928-A6D7-D2A269F4831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0.49501</cdr:x>
      <cdr:y>0.49696</cdr:y>
    </cdr:from>
    <cdr:to>
      <cdr:x>0.50374</cdr:x>
      <cdr:y>0.50988</cdr:y>
    </cdr:to>
    <cdr:sp macro="" textlink="">
      <cdr:nvSpPr>
        <cdr:cNvPr id="3"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6"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8"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9"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11"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12"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13"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14" name="Text Box 1"/>
        <cdr:cNvSpPr txBox="1">
          <a:spLocks xmlns:a="http://schemas.openxmlformats.org/drawingml/2006/main" noChangeArrowheads="1"/>
        </cdr:cNvSpPr>
      </cdr:nvSpPr>
      <cdr:spPr bwMode="auto">
        <a:xfrm xmlns:a="http://schemas.openxmlformats.org/drawingml/2006/main">
          <a:off x="24852180" y="9946845"/>
          <a:ext cx="438293" cy="25960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cdr:x>
      <cdr:y>0</cdr:y>
    </cdr:from>
    <cdr:to>
      <cdr:x>0.00073</cdr:x>
      <cdr:y>0.00132</cdr:y>
    </cdr:to>
    <cdr:pic>
      <cdr:nvPicPr>
        <cdr:cNvPr id="15" name="chart">
          <a:extLst xmlns:a="http://schemas.openxmlformats.org/drawingml/2006/main">
            <a:ext uri="{FF2B5EF4-FFF2-40B4-BE49-F238E27FC236}">
              <a16:creationId xmlns:a16="http://schemas.microsoft.com/office/drawing/2014/main" id="{6AB9F45E-981B-4B7F-A16B-D600C5B312A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0.49501</cdr:x>
      <cdr:y>0.49696</cdr:y>
    </cdr:from>
    <cdr:to>
      <cdr:x>0.50374</cdr:x>
      <cdr:y>0.50988</cdr:y>
    </cdr:to>
    <cdr:sp macro="" textlink="">
      <cdr:nvSpPr>
        <cdr:cNvPr id="20"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1"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2"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5"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6"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7"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8"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29" name="Text Box 1"/>
        <cdr:cNvSpPr txBox="1">
          <a:spLocks xmlns:a="http://schemas.openxmlformats.org/drawingml/2006/main" noChangeArrowheads="1"/>
        </cdr:cNvSpPr>
      </cdr:nvSpPr>
      <cdr:spPr bwMode="auto">
        <a:xfrm xmlns:a="http://schemas.openxmlformats.org/drawingml/2006/main">
          <a:off x="24852180" y="9946845"/>
          <a:ext cx="438293" cy="25960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cdr:x>
      <cdr:y>0</cdr:y>
    </cdr:from>
    <cdr:to>
      <cdr:x>0.00073</cdr:x>
      <cdr:y>0.00132</cdr:y>
    </cdr:to>
    <cdr:pic>
      <cdr:nvPicPr>
        <cdr:cNvPr id="30" name="chart">
          <a:extLst xmlns:a="http://schemas.openxmlformats.org/drawingml/2006/main">
            <a:ext uri="{FF2B5EF4-FFF2-40B4-BE49-F238E27FC236}">
              <a16:creationId xmlns:a16="http://schemas.microsoft.com/office/drawing/2014/main" id="{30D9A4AC-B690-4FFA-B81D-5520925FB9A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0.49501</cdr:x>
      <cdr:y>0.49696</cdr:y>
    </cdr:from>
    <cdr:to>
      <cdr:x>0.50374</cdr:x>
      <cdr:y>0.50988</cdr:y>
    </cdr:to>
    <cdr:sp macro="" textlink="">
      <cdr:nvSpPr>
        <cdr:cNvPr id="31"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64"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65"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66"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67"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68"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69" name="Text Box 1"/>
        <cdr:cNvSpPr txBox="1">
          <a:spLocks xmlns:a="http://schemas.openxmlformats.org/drawingml/2006/main" noChangeArrowheads="1"/>
        </cdr:cNvSpPr>
      </cdr:nvSpPr>
      <cdr:spPr bwMode="auto">
        <a:xfrm xmlns:a="http://schemas.openxmlformats.org/drawingml/2006/main">
          <a:off x="15170704" y="7194221"/>
          <a:ext cx="266867" cy="18121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0.49501</cdr:x>
      <cdr:y>0.49696</cdr:y>
    </cdr:from>
    <cdr:to>
      <cdr:x>0.50374</cdr:x>
      <cdr:y>0.50988</cdr:y>
    </cdr:to>
    <cdr:sp macro="" textlink="">
      <cdr:nvSpPr>
        <cdr:cNvPr id="70" name="Text Box 1"/>
        <cdr:cNvSpPr txBox="1">
          <a:spLocks xmlns:a="http://schemas.openxmlformats.org/drawingml/2006/main" noChangeArrowheads="1"/>
        </cdr:cNvSpPr>
      </cdr:nvSpPr>
      <cdr:spPr bwMode="auto">
        <a:xfrm xmlns:a="http://schemas.openxmlformats.org/drawingml/2006/main">
          <a:off x="24852180" y="9946845"/>
          <a:ext cx="438293" cy="25960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en-US" sz="1200" b="0" i="0" strike="noStrike">
              <a:solidFill>
                <a:srgbClr val="000000"/>
              </a:solidFill>
              <a:latin typeface="Arial"/>
              <a:cs typeface="Arial"/>
            </a:rPr>
            <a:t>`</a:t>
          </a:r>
        </a:p>
      </cdr:txBody>
    </cdr:sp>
  </cdr:relSizeAnchor>
  <cdr:relSizeAnchor xmlns:cdr="http://schemas.openxmlformats.org/drawingml/2006/chartDrawing">
    <cdr:from>
      <cdr:x>0</cdr:x>
      <cdr:y>0</cdr:y>
    </cdr:from>
    <cdr:to>
      <cdr:x>0.00073</cdr:x>
      <cdr:y>0.00132</cdr:y>
    </cdr:to>
    <cdr:pic>
      <cdr:nvPicPr>
        <cdr:cNvPr id="71" name="chart">
          <a:extLst xmlns:a="http://schemas.openxmlformats.org/drawingml/2006/main">
            <a:ext uri="{FF2B5EF4-FFF2-40B4-BE49-F238E27FC236}">
              <a16:creationId xmlns:a16="http://schemas.microsoft.com/office/drawing/2014/main" id="{7CA7A631-1547-4685-96D4-850EC083DAC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j3-fs-01\Documents%20and%20Settings\hharajli\My%20Documents\CH2M%20-%20HO\DXB%20ISO%2014001\EMS%20Documentation\DXB%20EMS\Monthly%20Meetings_Dubai\24.02.2010\Tracking_Registers_EMS-FM-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bai\Documents%20and%20Settings\rmarque2\My%20Documents\Mail\OL%20Temp%20Attachments\Tracking_Regis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EMS Implementation"/>
    </sheetNames>
    <sheetDataSet>
      <sheetData sheetId="0">
        <row r="2">
          <cell r="A2" t="str">
            <v>General</v>
          </cell>
          <cell r="B2" t="str">
            <v>General</v>
          </cell>
          <cell r="C2" t="str">
            <v>Ad-hoc Inspection</v>
          </cell>
          <cell r="D2" t="str">
            <v>Open</v>
          </cell>
          <cell r="E2" t="str">
            <v>Material Release</v>
          </cell>
          <cell r="F2" t="str">
            <v>Positive</v>
          </cell>
          <cell r="G2" t="str">
            <v>EMP Overall</v>
          </cell>
        </row>
        <row r="3">
          <cell r="A3" t="str">
            <v>Training &amp; Induction</v>
          </cell>
          <cell r="B3" t="str">
            <v>Dust</v>
          </cell>
          <cell r="C3" t="str">
            <v>Weekly Inspection</v>
          </cell>
          <cell r="D3" t="str">
            <v>Closed</v>
          </cell>
          <cell r="E3" t="str">
            <v>Property / Habitat Damage</v>
          </cell>
          <cell r="F3" t="str">
            <v>Negative</v>
          </cell>
          <cell r="G3" t="str">
            <v>Waste &amp; Materials</v>
          </cell>
        </row>
        <row r="4">
          <cell r="A4" t="str">
            <v>Dust &amp; Air Quality</v>
          </cell>
          <cell r="B4" t="str">
            <v>Exhaust Emissions</v>
          </cell>
          <cell r="C4" t="str">
            <v>Internal Audit</v>
          </cell>
          <cell r="E4" t="str">
            <v>Air Pollution</v>
          </cell>
        </row>
        <row r="5">
          <cell r="A5" t="str">
            <v>Noise Management</v>
          </cell>
          <cell r="B5" t="str">
            <v>Noise</v>
          </cell>
          <cell r="C5" t="str">
            <v>External Audit</v>
          </cell>
          <cell r="E5" t="str">
            <v>Noise Pollution</v>
          </cell>
        </row>
        <row r="6">
          <cell r="A6" t="str">
            <v>Soil &amp; Groundwater</v>
          </cell>
          <cell r="B6" t="str">
            <v>Water Reuse / Recycle</v>
          </cell>
          <cell r="C6" t="str">
            <v>Local Authority Audit</v>
          </cell>
          <cell r="E6" t="str">
            <v>Soil / Groundwater Pollution</v>
          </cell>
        </row>
        <row r="7">
          <cell r="A7" t="str">
            <v>Materials Management</v>
          </cell>
          <cell r="B7" t="str">
            <v>Land Clearing and Grading</v>
          </cell>
          <cell r="E7" t="str">
            <v>Cultural Heritage</v>
          </cell>
        </row>
        <row r="8">
          <cell r="A8" t="str">
            <v>Waste &amp; Wastewater</v>
          </cell>
          <cell r="B8" t="str">
            <v>Pre-Construction Drainage</v>
          </cell>
        </row>
        <row r="9">
          <cell r="A9" t="str">
            <v>Energy Management</v>
          </cell>
          <cell r="B9" t="str">
            <v>Erosion / Sediment Control</v>
          </cell>
        </row>
        <row r="10">
          <cell r="A10" t="str">
            <v>Social Responsibility &amp; Welfare</v>
          </cell>
          <cell r="B10" t="str">
            <v>Dewatering</v>
          </cell>
        </row>
        <row r="11">
          <cell r="A11" t="str">
            <v>Fauna, Flora &amp; Heritage</v>
          </cell>
          <cell r="B11" t="str">
            <v>Equipment Maintenance</v>
          </cell>
        </row>
        <row r="12">
          <cell r="A12" t="str">
            <v>Monitoring &amp; Data Recording</v>
          </cell>
          <cell r="B12" t="str">
            <v>Chemical / Lubricant Handling &amp; Storage</v>
          </cell>
        </row>
        <row r="13">
          <cell r="B13" t="str">
            <v>Fuel Storage &amp; Refuelling</v>
          </cell>
        </row>
        <row r="14">
          <cell r="B14" t="str">
            <v>Spill Response</v>
          </cell>
        </row>
        <row r="15">
          <cell r="B15" t="str">
            <v>Materials</v>
          </cell>
        </row>
        <row r="16">
          <cell r="B16" t="str">
            <v>Housekeeping</v>
          </cell>
        </row>
        <row r="17">
          <cell r="B17" t="str">
            <v>Waste Handling &amp; Storage</v>
          </cell>
        </row>
        <row r="18">
          <cell r="B18" t="str">
            <v>Waste Transport &amp; Disposal</v>
          </cell>
        </row>
        <row r="19">
          <cell r="B19" t="str">
            <v>Wastewater</v>
          </cell>
        </row>
        <row r="20">
          <cell r="B20" t="str">
            <v>Energy Conservation</v>
          </cell>
        </row>
        <row r="21">
          <cell r="B21" t="str">
            <v>Welfare</v>
          </cell>
        </row>
        <row r="22">
          <cell r="B22" t="str">
            <v>Social Impact</v>
          </cell>
        </row>
        <row r="23">
          <cell r="B23" t="str">
            <v>Fauna / Flora Protection</v>
          </cell>
        </row>
        <row r="24">
          <cell r="B24" t="str">
            <v>Cultural Heritage</v>
          </cell>
        </row>
        <row r="25">
          <cell r="B25" t="str">
            <v>Documentation / Data Records</v>
          </cell>
        </row>
        <row r="26">
          <cell r="B26" t="str">
            <v>Other</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Tracking Register"/>
    </sheetNames>
    <sheetDataSet>
      <sheetData sheetId="0">
        <row r="2">
          <cell r="A2" t="str">
            <v>1.  Access and egress to all work areas (safe segregation of public, staff &amp; vehicles )</v>
          </cell>
          <cell r="C2" t="str">
            <v>Open</v>
          </cell>
        </row>
        <row r="3">
          <cell r="A3" t="str">
            <v>2. Communication / Meetings (awareness of information, Notices Displayed)</v>
          </cell>
          <cell r="C3" t="str">
            <v>Closed</v>
          </cell>
        </row>
        <row r="4">
          <cell r="A4" t="str">
            <v>3. Confined Space (training permits and controls in place)</v>
          </cell>
        </row>
        <row r="5">
          <cell r="A5" t="str">
            <v>4. Electrical safety (supply cables, distribution, sockets inspection records, PAT)</v>
          </cell>
        </row>
        <row r="6">
          <cell r="A6" t="str">
            <v>5. Environment (dust control)</v>
          </cell>
        </row>
        <row r="7">
          <cell r="A7" t="str">
            <v xml:space="preserve">6. Excavations (RA, Permits, edge protection, shoring, signage &amp; access, underground services) </v>
          </cell>
        </row>
        <row r="8">
          <cell r="A8" t="str">
            <v xml:space="preserve">7. First aid provision / facilities / Occupational Health </v>
          </cell>
        </row>
        <row r="9">
          <cell r="A9" t="str">
            <v>8. Flammables / Hot work (precautions, LPG, escape routes, signage, fire plan, extinguishers, drills, methods of work)</v>
          </cell>
        </row>
        <row r="10">
          <cell r="A10" t="str">
            <v>9. Hazardous Material Management (COSHH, Hazardous materials storage, hazardous waste management, leaks / spills)</v>
          </cell>
        </row>
        <row r="11">
          <cell r="A11" t="str">
            <v xml:space="preserve">10. Housekeeping &amp; Material Management (no tripping hazards or unnecessary waste etc., closed skips, special waste segregated)             </v>
          </cell>
        </row>
        <row r="12">
          <cell r="A12" t="str">
            <v>11. Legislative / statuary requirements (labour workers hold labour cards  (sample check), insurances etc.)</v>
          </cell>
        </row>
        <row r="13">
          <cell r="A13" t="str">
            <v>12. Lifting equipment, MEWP &amp; Cranes, (good working condition, operated safely, RA, MS, licenses, competency and statuary registers)</v>
          </cell>
        </row>
        <row r="14">
          <cell r="A14" t="str">
            <v>13. Management Systems (health &amp; safety plan is is in place and is being updated/safe systems of work)</v>
          </cell>
        </row>
        <row r="15">
          <cell r="A15" t="str">
            <v>14. Manual Handling</v>
          </cell>
        </row>
        <row r="16">
          <cell r="A16" t="str">
            <v>15. Noise &amp; Vibration (sources identified and controls in place)</v>
          </cell>
        </row>
        <row r="17">
          <cell r="A17" t="str">
            <v>16. Plant &amp; Machienery, excavators, trucks, JCBs etc. (good working condition, operated safely, RA, MS, licenses, competency and statuary registers)</v>
          </cell>
        </row>
        <row r="18">
          <cell r="A18" t="str">
            <v>17. PPE (all necessary PPE worn &amp; facilities provided for storage and issue of PPE to visitors)</v>
          </cell>
        </row>
        <row r="19">
          <cell r="A19" t="str">
            <v>18. Risk Management (RA, MS, Permits, Selection, Inspections, meetings &amp; general site monitoring)</v>
          </cell>
        </row>
        <row r="20">
          <cell r="A20" t="str">
            <v>19. Scaffold &amp; Towers (tags, stability)</v>
          </cell>
        </row>
        <row r="21">
          <cell r="A21" t="str">
            <v>20. Security (Presence, barriers, fencing)</v>
          </cell>
        </row>
        <row r="22">
          <cell r="A22" t="str">
            <v>21.  Signage</v>
          </cell>
        </row>
        <row r="23">
          <cell r="A23" t="str">
            <v>22. Site Management &amp; Supervision (supervisor and applicable key duty holders on site and senior management involvement)</v>
          </cell>
        </row>
        <row r="24">
          <cell r="A24" t="str">
            <v>23. Tools &amp; Equipmment &amp; hand held tools - Abrasive wheels, grinders etc (good working condition, operated safely, competency and statuary registers)</v>
          </cell>
        </row>
        <row r="25">
          <cell r="A25" t="str">
            <v>24. Traffic management (Vehciles, Licenses, policies, pedestrain segregation, signage etc)</v>
          </cell>
        </row>
        <row r="26">
          <cell r="A26" t="str">
            <v>25. Training/Induction/Competence (all inducted including visitors, toolbox talks, task specific training, first aid records)</v>
          </cell>
        </row>
        <row r="27">
          <cell r="A27" t="str">
            <v>26. Welfare (hot/cold water, flushing toilets, food areas, accommodation, provision for Hot Working Conditions - Water, shade, working shifts)</v>
          </cell>
        </row>
        <row r="28">
          <cell r="A28" t="str">
            <v xml:space="preserve">27. Work at Height (edge protection, nets, fall arrest etc) </v>
          </cell>
        </row>
      </sheetData>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2:C7" totalsRowShown="0" headerRowDxfId="24">
  <autoFilter ref="C2:C7" xr:uid="{00000000-0009-0000-0100-000001000000}"/>
  <tableColumns count="1">
    <tableColumn id="1" xr3:uid="{00000000-0010-0000-0000-000001000000}" name=" Design 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H41"/>
  <sheetViews>
    <sheetView tabSelected="1" zoomScaleNormal="100" zoomScalePageLayoutView="70" workbookViewId="0">
      <selection activeCell="C6" sqref="C6"/>
    </sheetView>
  </sheetViews>
  <sheetFormatPr defaultRowHeight="13.2" x14ac:dyDescent="0.25"/>
  <cols>
    <col min="1" max="1" width="8.33203125" style="23" bestFit="1" customWidth="1"/>
    <col min="2" max="2" width="24" style="23" customWidth="1"/>
    <col min="3" max="3" width="78.6640625" style="23" customWidth="1"/>
    <col min="4" max="4" width="8.88671875" style="23"/>
    <col min="5" max="8" width="16.6640625" style="23" customWidth="1"/>
    <col min="9" max="16384" width="8.88671875" style="23"/>
  </cols>
  <sheetData>
    <row r="1" spans="1:8" ht="21" x14ac:dyDescent="0.4">
      <c r="A1" s="34" t="s">
        <v>340</v>
      </c>
      <c r="B1" s="24"/>
    </row>
    <row r="2" spans="1:8" ht="21" x14ac:dyDescent="0.4">
      <c r="A2" s="34"/>
      <c r="B2" s="24"/>
    </row>
    <row r="3" spans="1:8" ht="21" x14ac:dyDescent="0.4">
      <c r="A3" s="34" t="s">
        <v>528</v>
      </c>
      <c r="B3" s="24"/>
    </row>
    <row r="4" spans="1:8" ht="34.799999999999997" customHeight="1" x14ac:dyDescent="0.25">
      <c r="A4" s="35" t="s">
        <v>348</v>
      </c>
      <c r="E4" s="572" t="s">
        <v>461</v>
      </c>
      <c r="F4" s="573"/>
      <c r="G4" s="573"/>
      <c r="H4" s="574"/>
    </row>
    <row r="5" spans="1:8" ht="28.2" customHeight="1" x14ac:dyDescent="0.25">
      <c r="A5" s="443" t="s">
        <v>351</v>
      </c>
      <c r="B5" s="449" t="s">
        <v>352</v>
      </c>
      <c r="C5" s="446" t="s">
        <v>320</v>
      </c>
      <c r="E5" s="443" t="s">
        <v>460</v>
      </c>
      <c r="F5" s="444" t="s">
        <v>444</v>
      </c>
      <c r="G5" s="444" t="s">
        <v>465</v>
      </c>
      <c r="H5" s="445" t="s">
        <v>446</v>
      </c>
    </row>
    <row r="6" spans="1:8" ht="132" x14ac:dyDescent="0.25">
      <c r="A6" s="30" t="s">
        <v>341</v>
      </c>
      <c r="B6" s="31" t="s">
        <v>345</v>
      </c>
      <c r="C6" s="32" t="s">
        <v>538</v>
      </c>
      <c r="E6" s="395" t="s">
        <v>341</v>
      </c>
      <c r="F6" s="395" t="s">
        <v>447</v>
      </c>
      <c r="G6" s="395" t="s">
        <v>485</v>
      </c>
      <c r="H6" s="395" t="s">
        <v>448</v>
      </c>
    </row>
    <row r="7" spans="1:8" ht="118.8" x14ac:dyDescent="0.25">
      <c r="A7" s="30" t="s">
        <v>342</v>
      </c>
      <c r="B7" s="31" t="s">
        <v>346</v>
      </c>
      <c r="C7" s="32" t="s">
        <v>521</v>
      </c>
      <c r="E7" s="395" t="s">
        <v>341</v>
      </c>
      <c r="F7" s="395" t="s">
        <v>447</v>
      </c>
      <c r="G7" s="395" t="s">
        <v>447</v>
      </c>
      <c r="H7" s="395" t="s">
        <v>448</v>
      </c>
    </row>
    <row r="8" spans="1:8" ht="32.700000000000003" customHeight="1" x14ac:dyDescent="0.25">
      <c r="A8" s="30" t="s">
        <v>343</v>
      </c>
      <c r="B8" s="31" t="s">
        <v>347</v>
      </c>
      <c r="C8" s="32" t="s">
        <v>542</v>
      </c>
      <c r="E8" s="395" t="s">
        <v>341</v>
      </c>
      <c r="F8" s="395" t="s">
        <v>341</v>
      </c>
      <c r="G8" s="395" t="s">
        <v>485</v>
      </c>
      <c r="H8" s="395" t="s">
        <v>448</v>
      </c>
    </row>
    <row r="9" spans="1:8" ht="26.4" x14ac:dyDescent="0.25">
      <c r="A9" s="327" t="s">
        <v>344</v>
      </c>
      <c r="B9" s="328" t="s">
        <v>355</v>
      </c>
      <c r="C9" s="328" t="s">
        <v>519</v>
      </c>
      <c r="E9" s="396" t="s">
        <v>341</v>
      </c>
      <c r="F9" s="396" t="s">
        <v>341</v>
      </c>
      <c r="G9" s="396" t="s">
        <v>341</v>
      </c>
      <c r="H9" s="396" t="s">
        <v>341</v>
      </c>
    </row>
    <row r="10" spans="1:8" ht="11.4" customHeight="1" thickBot="1" x14ac:dyDescent="0.3"/>
    <row r="11" spans="1:8" ht="19.2" thickTop="1" thickBot="1" x14ac:dyDescent="0.3">
      <c r="B11" s="515" t="s">
        <v>464</v>
      </c>
      <c r="C11" s="528" t="s">
        <v>522</v>
      </c>
    </row>
    <row r="12" spans="1:8" ht="13.8" thickTop="1" x14ac:dyDescent="0.25"/>
    <row r="13" spans="1:8" ht="21.6" thickTop="1" x14ac:dyDescent="0.4">
      <c r="A13" s="34" t="s">
        <v>529</v>
      </c>
    </row>
    <row r="15" spans="1:8" ht="26.4" x14ac:dyDescent="0.25">
      <c r="A15" s="447" t="s">
        <v>350</v>
      </c>
      <c r="B15" s="448" t="s">
        <v>466</v>
      </c>
      <c r="C15" s="446" t="s">
        <v>320</v>
      </c>
      <c r="E15" s="443" t="s">
        <v>445</v>
      </c>
      <c r="F15" s="444" t="s">
        <v>444</v>
      </c>
      <c r="G15" s="444" t="s">
        <v>465</v>
      </c>
      <c r="H15" s="445" t="s">
        <v>446</v>
      </c>
    </row>
    <row r="16" spans="1:8" ht="66" x14ac:dyDescent="0.25">
      <c r="A16" s="30" t="s">
        <v>349</v>
      </c>
      <c r="B16" s="535" t="s">
        <v>535</v>
      </c>
      <c r="C16" s="536" t="s">
        <v>534</v>
      </c>
      <c r="E16" s="453" t="s">
        <v>341</v>
      </c>
      <c r="F16" s="453" t="s">
        <v>447</v>
      </c>
      <c r="G16" s="394" t="s">
        <v>447</v>
      </c>
      <c r="H16" s="394" t="s">
        <v>448</v>
      </c>
    </row>
    <row r="17" spans="1:8" ht="52.8" x14ac:dyDescent="0.25">
      <c r="A17" s="30" t="s">
        <v>354</v>
      </c>
      <c r="B17" s="33" t="s">
        <v>467</v>
      </c>
      <c r="C17" s="32" t="s">
        <v>353</v>
      </c>
      <c r="E17" s="394" t="s">
        <v>341</v>
      </c>
      <c r="F17" s="394" t="s">
        <v>341</v>
      </c>
      <c r="G17" s="394" t="s">
        <v>447</v>
      </c>
      <c r="H17" s="394" t="s">
        <v>448</v>
      </c>
    </row>
    <row r="18" spans="1:8" ht="259.8" customHeight="1" x14ac:dyDescent="0.25">
      <c r="A18" s="587" t="s">
        <v>356</v>
      </c>
      <c r="B18" s="533" t="s">
        <v>530</v>
      </c>
      <c r="C18" s="534" t="s">
        <v>539</v>
      </c>
      <c r="E18" s="475" t="s">
        <v>341</v>
      </c>
      <c r="F18" s="475" t="s">
        <v>447</v>
      </c>
      <c r="G18" s="475" t="s">
        <v>447</v>
      </c>
      <c r="H18" s="475" t="s">
        <v>448</v>
      </c>
    </row>
    <row r="19" spans="1:8" ht="66" x14ac:dyDescent="0.25">
      <c r="A19" s="588"/>
      <c r="B19" s="393" t="s">
        <v>531</v>
      </c>
      <c r="C19" s="534" t="s">
        <v>540</v>
      </c>
      <c r="E19" s="475" t="s">
        <v>341</v>
      </c>
      <c r="F19" s="475" t="s">
        <v>447</v>
      </c>
      <c r="G19" s="475" t="s">
        <v>447</v>
      </c>
      <c r="H19" s="475" t="s">
        <v>448</v>
      </c>
    </row>
    <row r="20" spans="1:8" ht="18" x14ac:dyDescent="0.25">
      <c r="A20" s="529"/>
      <c r="B20" s="530"/>
      <c r="C20" s="531"/>
      <c r="E20" s="532"/>
      <c r="F20" s="532"/>
      <c r="G20" s="532"/>
      <c r="H20" s="532"/>
    </row>
    <row r="21" spans="1:8" ht="21" x14ac:dyDescent="0.4">
      <c r="A21" s="34" t="s">
        <v>532</v>
      </c>
    </row>
    <row r="22" spans="1:8" ht="21" x14ac:dyDescent="0.4">
      <c r="A22" s="34"/>
    </row>
    <row r="23" spans="1:8" x14ac:dyDescent="0.25">
      <c r="B23" s="493" t="s">
        <v>489</v>
      </c>
      <c r="C23" s="494" t="s">
        <v>490</v>
      </c>
      <c r="D23" s="495" t="s">
        <v>491</v>
      </c>
      <c r="E23" s="496"/>
      <c r="F23" s="497"/>
      <c r="G23" s="498"/>
      <c r="H23" s="499" t="s">
        <v>492</v>
      </c>
    </row>
    <row r="24" spans="1:8" ht="43.2" customHeight="1" x14ac:dyDescent="0.25">
      <c r="B24" s="575" t="s">
        <v>527</v>
      </c>
      <c r="C24" s="578" t="s">
        <v>493</v>
      </c>
      <c r="D24" s="488" t="s">
        <v>494</v>
      </c>
      <c r="E24" s="488"/>
      <c r="F24" s="488"/>
      <c r="G24" s="488"/>
      <c r="H24" s="505" t="s">
        <v>495</v>
      </c>
    </row>
    <row r="25" spans="1:8" ht="43.2" customHeight="1" x14ac:dyDescent="0.25">
      <c r="B25" s="576"/>
      <c r="C25" s="579"/>
      <c r="D25" s="489" t="s">
        <v>496</v>
      </c>
      <c r="E25" s="489"/>
      <c r="F25" s="489"/>
      <c r="G25" s="489"/>
      <c r="H25" s="506" t="s">
        <v>497</v>
      </c>
    </row>
    <row r="26" spans="1:8" ht="33" customHeight="1" x14ac:dyDescent="0.25">
      <c r="B26" s="577"/>
      <c r="C26" s="580"/>
      <c r="D26" s="490" t="s">
        <v>498</v>
      </c>
      <c r="E26" s="490"/>
      <c r="F26" s="490"/>
      <c r="G26" s="490"/>
      <c r="H26" s="507" t="s">
        <v>499</v>
      </c>
    </row>
    <row r="27" spans="1:8" ht="33" customHeight="1" x14ac:dyDescent="0.25">
      <c r="B27" s="581" t="s">
        <v>500</v>
      </c>
      <c r="C27" s="583" t="s">
        <v>501</v>
      </c>
      <c r="D27" s="500" t="s">
        <v>502</v>
      </c>
      <c r="E27" s="500"/>
      <c r="F27" s="500"/>
      <c r="G27" s="500"/>
      <c r="H27" s="508" t="s">
        <v>499</v>
      </c>
    </row>
    <row r="28" spans="1:8" ht="33" customHeight="1" x14ac:dyDescent="0.25">
      <c r="B28" s="582"/>
      <c r="C28" s="584"/>
      <c r="D28" s="489" t="s">
        <v>503</v>
      </c>
      <c r="E28" s="489"/>
      <c r="F28" s="489"/>
      <c r="G28" s="489"/>
      <c r="H28" s="506" t="s">
        <v>497</v>
      </c>
    </row>
    <row r="29" spans="1:8" ht="33" customHeight="1" x14ac:dyDescent="0.25">
      <c r="B29" s="582"/>
      <c r="C29" s="584"/>
      <c r="D29" s="490" t="s">
        <v>504</v>
      </c>
      <c r="E29" s="490"/>
      <c r="F29" s="490"/>
      <c r="G29" s="490"/>
      <c r="H29" s="507" t="s">
        <v>495</v>
      </c>
    </row>
    <row r="30" spans="1:8" ht="33" customHeight="1" x14ac:dyDescent="0.25">
      <c r="B30" s="575" t="s">
        <v>505</v>
      </c>
      <c r="C30" s="578" t="s">
        <v>541</v>
      </c>
      <c r="D30" s="501" t="s">
        <v>506</v>
      </c>
      <c r="E30" s="501"/>
      <c r="F30" s="501"/>
      <c r="G30" s="501"/>
      <c r="H30" s="508" t="s">
        <v>499</v>
      </c>
    </row>
    <row r="31" spans="1:8" ht="33" customHeight="1" x14ac:dyDescent="0.25">
      <c r="B31" s="576"/>
      <c r="C31" s="579"/>
      <c r="D31" s="491" t="s">
        <v>507</v>
      </c>
      <c r="E31" s="491"/>
      <c r="F31" s="491"/>
      <c r="G31" s="491"/>
      <c r="H31" s="506" t="s">
        <v>497</v>
      </c>
    </row>
    <row r="32" spans="1:8" ht="33" customHeight="1" x14ac:dyDescent="0.25">
      <c r="B32" s="577"/>
      <c r="C32" s="580"/>
      <c r="D32" s="503" t="s">
        <v>508</v>
      </c>
      <c r="E32" s="503"/>
      <c r="F32" s="503"/>
      <c r="G32" s="503"/>
      <c r="H32" s="507" t="s">
        <v>495</v>
      </c>
    </row>
    <row r="33" spans="2:8" ht="33" customHeight="1" x14ac:dyDescent="0.25">
      <c r="B33" s="581" t="s">
        <v>296</v>
      </c>
      <c r="C33" s="583" t="s">
        <v>509</v>
      </c>
      <c r="D33" s="492" t="s">
        <v>510</v>
      </c>
      <c r="E33" s="492"/>
      <c r="F33" s="492"/>
      <c r="G33" s="492"/>
      <c r="H33" s="505" t="s">
        <v>499</v>
      </c>
    </row>
    <row r="34" spans="2:8" ht="33" customHeight="1" x14ac:dyDescent="0.25">
      <c r="B34" s="582"/>
      <c r="C34" s="584"/>
      <c r="D34" s="491" t="s">
        <v>526</v>
      </c>
      <c r="E34" s="491"/>
      <c r="F34" s="491"/>
      <c r="G34" s="491"/>
      <c r="H34" s="506" t="s">
        <v>497</v>
      </c>
    </row>
    <row r="35" spans="2:8" ht="33" customHeight="1" x14ac:dyDescent="0.25">
      <c r="B35" s="585"/>
      <c r="C35" s="586"/>
      <c r="D35" s="504" t="s">
        <v>511</v>
      </c>
      <c r="E35" s="504"/>
      <c r="F35" s="504"/>
      <c r="G35" s="504"/>
      <c r="H35" s="507" t="s">
        <v>495</v>
      </c>
    </row>
    <row r="36" spans="2:8" ht="33" customHeight="1" x14ac:dyDescent="0.25">
      <c r="B36" s="576" t="s">
        <v>525</v>
      </c>
      <c r="C36" s="579" t="s">
        <v>517</v>
      </c>
      <c r="D36" s="502" t="s">
        <v>512</v>
      </c>
      <c r="E36" s="502"/>
      <c r="F36" s="502"/>
      <c r="G36" s="502"/>
      <c r="H36" s="508" t="s">
        <v>499</v>
      </c>
    </row>
    <row r="37" spans="2:8" ht="40.200000000000003" customHeight="1" x14ac:dyDescent="0.25">
      <c r="B37" s="576"/>
      <c r="C37" s="579"/>
      <c r="D37" s="489" t="s">
        <v>553</v>
      </c>
      <c r="E37" s="489"/>
      <c r="F37" s="489"/>
      <c r="G37" s="489"/>
      <c r="H37" s="506" t="s">
        <v>497</v>
      </c>
    </row>
    <row r="38" spans="2:8" ht="43.8" customHeight="1" x14ac:dyDescent="0.25">
      <c r="B38" s="576"/>
      <c r="C38" s="579"/>
      <c r="D38" s="490" t="s">
        <v>554</v>
      </c>
      <c r="E38" s="490"/>
      <c r="F38" s="490"/>
      <c r="G38" s="490"/>
      <c r="H38" s="507" t="s">
        <v>495</v>
      </c>
    </row>
    <row r="39" spans="2:8" ht="33" customHeight="1" x14ac:dyDescent="0.25">
      <c r="B39" s="581" t="s">
        <v>516</v>
      </c>
      <c r="C39" s="583" t="s">
        <v>518</v>
      </c>
      <c r="D39" s="502" t="s">
        <v>513</v>
      </c>
      <c r="E39" s="502"/>
      <c r="F39" s="502"/>
      <c r="G39" s="502"/>
      <c r="H39" s="508" t="s">
        <v>499</v>
      </c>
    </row>
    <row r="40" spans="2:8" ht="33" customHeight="1" x14ac:dyDescent="0.25">
      <c r="B40" s="582"/>
      <c r="C40" s="584"/>
      <c r="D40" s="489" t="s">
        <v>514</v>
      </c>
      <c r="E40" s="489"/>
      <c r="F40" s="489"/>
      <c r="G40" s="489"/>
      <c r="H40" s="506" t="s">
        <v>497</v>
      </c>
    </row>
    <row r="41" spans="2:8" ht="33" customHeight="1" x14ac:dyDescent="0.25">
      <c r="B41" s="585"/>
      <c r="C41" s="586"/>
      <c r="D41" s="490" t="s">
        <v>515</v>
      </c>
      <c r="E41" s="490"/>
      <c r="F41" s="490"/>
      <c r="G41" s="490"/>
      <c r="H41" s="507" t="s">
        <v>495</v>
      </c>
    </row>
  </sheetData>
  <sheetProtection password="AB58" sheet="1" objects="1" scenarios="1"/>
  <protectedRanges>
    <protectedRange sqref="B11" name="Values"/>
  </protectedRanges>
  <mergeCells count="14">
    <mergeCell ref="B39:B41"/>
    <mergeCell ref="C36:C38"/>
    <mergeCell ref="C39:C41"/>
    <mergeCell ref="A18:A19"/>
    <mergeCell ref="B30:B32"/>
    <mergeCell ref="C30:C32"/>
    <mergeCell ref="B33:B35"/>
    <mergeCell ref="C33:C35"/>
    <mergeCell ref="B36:B38"/>
    <mergeCell ref="E4:H4"/>
    <mergeCell ref="B24:B26"/>
    <mergeCell ref="C24:C26"/>
    <mergeCell ref="B27:B29"/>
    <mergeCell ref="C27:C29"/>
  </mergeCells>
  <conditionalFormatting sqref="D24:H41">
    <cfRule type="expression" dxfId="51" priority="152">
      <formula>$H24="n/a"</formula>
    </cfRule>
    <cfRule type="expression" dxfId="50" priority="153">
      <formula>$H24="amber"</formula>
    </cfRule>
    <cfRule type="expression" dxfId="49" priority="154">
      <formula>$H24="red"</formula>
    </cfRule>
    <cfRule type="expression" dxfId="48" priority="155">
      <formula>$H24="green"</formula>
    </cfRule>
  </conditionalFormatting>
  <pageMargins left="0.7" right="0.7" top="1.1399999999999999" bottom="0.7" header="0.3" footer="0.3"/>
  <pageSetup paperSize="8" scale="62" orientation="portrait" r:id="rId1"/>
  <headerFooter>
    <oddHeader>&amp;R&amp;G</oddHeader>
    <oddFooter>&amp;L05007-TLK-P990000-SH-000060 Revision 3&amp;CPage &amp;P&amp;R&amp;A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106"/>
  <sheetViews>
    <sheetView view="pageBreakPreview" zoomScale="55" zoomScaleNormal="55" zoomScaleSheetLayoutView="55" workbookViewId="0">
      <pane xSplit="5" ySplit="11" topLeftCell="F12" activePane="bottomRight" state="frozen"/>
      <selection activeCell="C4" sqref="C4"/>
      <selection pane="topRight" activeCell="C4" sqref="C4"/>
      <selection pane="bottomLeft" activeCell="C4" sqref="C4"/>
      <selection pane="bottomRight" activeCell="D11" sqref="D11"/>
    </sheetView>
  </sheetViews>
  <sheetFormatPr defaultColWidth="8.6640625" defaultRowHeight="18" x14ac:dyDescent="0.35"/>
  <cols>
    <col min="1" max="1" width="2.6640625" style="87" customWidth="1"/>
    <col min="2" max="2" width="47.109375" style="87" customWidth="1"/>
    <col min="3" max="3" width="40.44140625" style="87" customWidth="1"/>
    <col min="4" max="4" width="82.109375" style="87" customWidth="1"/>
    <col min="5" max="5" width="46.6640625" style="87" customWidth="1"/>
    <col min="6" max="7" width="33.77734375" style="87" customWidth="1"/>
    <col min="8" max="8" width="100.6640625" style="87" customWidth="1"/>
    <col min="9" max="9" width="37.6640625" style="88" customWidth="1"/>
    <col min="10" max="10" width="49" style="88" customWidth="1"/>
    <col min="11" max="11" width="25" style="88" customWidth="1"/>
    <col min="12" max="12" width="25.33203125" style="87" customWidth="1"/>
    <col min="13" max="13" width="22.6640625" style="87" customWidth="1"/>
    <col min="14" max="14" width="22.33203125" style="87" customWidth="1"/>
    <col min="15" max="16384" width="8.6640625" style="87"/>
  </cols>
  <sheetData>
    <row r="1" spans="2:11" x14ac:dyDescent="0.35">
      <c r="J1" s="87"/>
      <c r="K1" s="87"/>
    </row>
    <row r="2" spans="2:11" ht="12.6" customHeight="1" thickBot="1" x14ac:dyDescent="0.4">
      <c r="J2" s="87"/>
      <c r="K2" s="87"/>
    </row>
    <row r="3" spans="2:11" ht="24.6" customHeight="1" thickTop="1" x14ac:dyDescent="0.35">
      <c r="B3" s="89" t="s">
        <v>103</v>
      </c>
      <c r="C3" s="349"/>
      <c r="D3" s="25" t="s">
        <v>332</v>
      </c>
      <c r="E3" s="90"/>
      <c r="F3" s="90"/>
      <c r="G3" s="90"/>
      <c r="H3" s="90"/>
      <c r="I3" s="91"/>
      <c r="J3" s="383"/>
      <c r="K3" s="87"/>
    </row>
    <row r="4" spans="2:11" ht="24.6" customHeight="1" x14ac:dyDescent="0.35">
      <c r="B4" s="92" t="s">
        <v>104</v>
      </c>
      <c r="C4" s="350"/>
      <c r="D4" s="26" t="s">
        <v>332</v>
      </c>
      <c r="E4" s="93"/>
      <c r="F4" s="94"/>
      <c r="G4" s="94"/>
      <c r="H4" s="96"/>
      <c r="I4" s="95"/>
      <c r="J4" s="384"/>
      <c r="K4" s="87"/>
    </row>
    <row r="5" spans="2:11" ht="24.6" customHeight="1" x14ac:dyDescent="0.35">
      <c r="B5" s="92" t="s">
        <v>269</v>
      </c>
      <c r="C5" s="350"/>
      <c r="D5" s="26" t="s">
        <v>332</v>
      </c>
      <c r="E5" s="93"/>
      <c r="F5" s="94"/>
      <c r="G5" s="94"/>
      <c r="H5" s="96"/>
      <c r="I5" s="95"/>
      <c r="J5" s="384"/>
      <c r="K5" s="87"/>
    </row>
    <row r="6" spans="2:11" ht="24.6" customHeight="1" x14ac:dyDescent="0.35">
      <c r="B6" s="92" t="s">
        <v>106</v>
      </c>
      <c r="C6" s="350"/>
      <c r="D6" s="27" t="s">
        <v>332</v>
      </c>
      <c r="E6" s="96"/>
      <c r="F6" s="96"/>
      <c r="G6" s="96"/>
      <c r="H6" s="96"/>
      <c r="I6" s="95"/>
      <c r="J6" s="384"/>
      <c r="K6" s="87"/>
    </row>
    <row r="7" spans="2:11" ht="24.6" customHeight="1" x14ac:dyDescent="0.35">
      <c r="B7" s="92" t="s">
        <v>487</v>
      </c>
      <c r="C7" s="350"/>
      <c r="D7" s="27" t="s">
        <v>332</v>
      </c>
      <c r="E7" s="96"/>
      <c r="F7" s="96"/>
      <c r="G7" s="96"/>
      <c r="H7" s="96"/>
      <c r="I7" s="95"/>
      <c r="J7" s="384"/>
      <c r="K7" s="87"/>
    </row>
    <row r="8" spans="2:11" ht="24.6" customHeight="1" x14ac:dyDescent="0.35">
      <c r="B8" s="92" t="s">
        <v>105</v>
      </c>
      <c r="C8" s="350"/>
      <c r="D8" s="28" t="s">
        <v>332</v>
      </c>
      <c r="E8" s="96"/>
      <c r="F8" s="96"/>
      <c r="G8" s="96"/>
      <c r="H8" s="96"/>
      <c r="I8" s="95"/>
      <c r="J8" s="384"/>
      <c r="K8" s="87"/>
    </row>
    <row r="9" spans="2:11" ht="24.6" customHeight="1" x14ac:dyDescent="0.35">
      <c r="B9" s="92" t="s">
        <v>240</v>
      </c>
      <c r="C9" s="350"/>
      <c r="D9" s="28" t="s">
        <v>332</v>
      </c>
      <c r="E9" s="96"/>
      <c r="F9" s="96"/>
      <c r="G9" s="96"/>
      <c r="H9" s="96"/>
      <c r="I9" s="95"/>
      <c r="J9" s="384"/>
      <c r="K9" s="87"/>
    </row>
    <row r="10" spans="2:11" ht="24.6" customHeight="1" thickBot="1" x14ac:dyDescent="0.4">
      <c r="B10" s="97" t="s">
        <v>107</v>
      </c>
      <c r="C10" s="351"/>
      <c r="D10" s="29">
        <v>43760</v>
      </c>
      <c r="E10" s="98"/>
      <c r="F10" s="98"/>
      <c r="G10" s="98"/>
      <c r="H10" s="100"/>
      <c r="I10" s="99"/>
      <c r="J10" s="385"/>
      <c r="K10" s="87"/>
    </row>
    <row r="11" spans="2:11" ht="114" customHeight="1" thickTop="1" thickBot="1" x14ac:dyDescent="0.4">
      <c r="B11" s="541" t="s">
        <v>429</v>
      </c>
      <c r="C11" s="542" t="s">
        <v>430</v>
      </c>
      <c r="D11" s="374" t="s">
        <v>0</v>
      </c>
      <c r="E11" s="537"/>
      <c r="F11" s="375" t="s">
        <v>428</v>
      </c>
      <c r="G11" s="375" t="s">
        <v>427</v>
      </c>
      <c r="H11" s="376" t="s">
        <v>109</v>
      </c>
      <c r="I11" s="375" t="s">
        <v>144</v>
      </c>
      <c r="J11" s="386" t="s">
        <v>456</v>
      </c>
      <c r="K11" s="87"/>
    </row>
    <row r="12" spans="2:11" ht="109.8" customHeight="1" thickTop="1" thickBot="1" x14ac:dyDescent="0.4">
      <c r="B12" s="611" t="s">
        <v>123</v>
      </c>
      <c r="C12" s="353"/>
      <c r="D12" s="141" t="s">
        <v>119</v>
      </c>
      <c r="E12" s="142"/>
      <c r="F12" s="589" t="s">
        <v>114</v>
      </c>
      <c r="G12" s="590"/>
      <c r="H12" s="143" t="s">
        <v>117</v>
      </c>
      <c r="I12" s="377"/>
      <c r="J12" s="341" t="s">
        <v>1</v>
      </c>
      <c r="K12" s="87"/>
    </row>
    <row r="13" spans="2:11" ht="110.25" customHeight="1" thickTop="1" thickBot="1" x14ac:dyDescent="0.4">
      <c r="B13" s="591"/>
      <c r="C13" s="354"/>
      <c r="D13" s="141" t="s">
        <v>120</v>
      </c>
      <c r="E13" s="142"/>
      <c r="F13" s="589" t="s">
        <v>114</v>
      </c>
      <c r="G13" s="590"/>
      <c r="H13" s="143" t="s">
        <v>387</v>
      </c>
      <c r="I13" s="377"/>
      <c r="J13" s="341" t="s">
        <v>1</v>
      </c>
      <c r="K13" s="87"/>
    </row>
    <row r="14" spans="2:11" ht="110.25" customHeight="1" thickTop="1" thickBot="1" x14ac:dyDescent="0.4">
      <c r="B14" s="591"/>
      <c r="C14" s="354"/>
      <c r="D14" s="141" t="s">
        <v>121</v>
      </c>
      <c r="E14" s="142"/>
      <c r="F14" s="589" t="s">
        <v>114</v>
      </c>
      <c r="G14" s="590"/>
      <c r="H14" s="143" t="s">
        <v>110</v>
      </c>
      <c r="I14" s="377"/>
      <c r="J14" s="341" t="s">
        <v>1</v>
      </c>
      <c r="K14" s="87"/>
    </row>
    <row r="15" spans="2:11" ht="110.25" customHeight="1" thickTop="1" thickBot="1" x14ac:dyDescent="0.4">
      <c r="B15" s="591"/>
      <c r="C15" s="354"/>
      <c r="D15" s="141" t="s">
        <v>122</v>
      </c>
      <c r="E15" s="142"/>
      <c r="F15" s="589" t="s">
        <v>114</v>
      </c>
      <c r="G15" s="590"/>
      <c r="H15" s="143" t="s">
        <v>111</v>
      </c>
      <c r="I15" s="377"/>
      <c r="J15" s="341" t="s">
        <v>1</v>
      </c>
      <c r="K15" s="87"/>
    </row>
    <row r="16" spans="2:11" ht="110.25" customHeight="1" thickTop="1" thickBot="1" x14ac:dyDescent="0.4">
      <c r="B16" s="612"/>
      <c r="C16" s="356"/>
      <c r="D16" s="357" t="s">
        <v>124</v>
      </c>
      <c r="E16" s="358"/>
      <c r="F16" s="589" t="s">
        <v>114</v>
      </c>
      <c r="G16" s="590"/>
      <c r="H16" s="359" t="s">
        <v>463</v>
      </c>
      <c r="I16" s="378"/>
      <c r="J16" s="359" t="s">
        <v>1</v>
      </c>
      <c r="K16" s="87"/>
    </row>
    <row r="17" spans="1:10" s="145" customFormat="1" ht="37.200000000000003" customHeight="1" thickTop="1" thickBot="1" x14ac:dyDescent="0.4">
      <c r="A17" s="87"/>
      <c r="B17" s="591" t="s">
        <v>125</v>
      </c>
      <c r="C17" s="354"/>
      <c r="D17" s="340" t="s">
        <v>128</v>
      </c>
      <c r="E17" s="146"/>
      <c r="F17" s="589" t="s">
        <v>543</v>
      </c>
      <c r="G17" s="590"/>
      <c r="H17" s="150" t="s">
        <v>544</v>
      </c>
      <c r="I17" s="377"/>
      <c r="J17" s="150" t="s">
        <v>145</v>
      </c>
    </row>
    <row r="18" spans="1:10" s="145" customFormat="1" ht="37.200000000000003" customHeight="1" thickTop="1" thickBot="1" x14ac:dyDescent="0.4">
      <c r="A18" s="87"/>
      <c r="B18" s="591"/>
      <c r="C18" s="354"/>
      <c r="D18" s="141" t="s">
        <v>129</v>
      </c>
      <c r="E18" s="142"/>
      <c r="F18" s="589" t="s">
        <v>543</v>
      </c>
      <c r="G18" s="590"/>
      <c r="H18" s="341" t="s">
        <v>546</v>
      </c>
      <c r="I18" s="377"/>
      <c r="J18" s="341" t="s">
        <v>145</v>
      </c>
    </row>
    <row r="19" spans="1:10" s="145" customFormat="1" ht="37.200000000000003" customHeight="1" thickTop="1" thickBot="1" x14ac:dyDescent="0.4">
      <c r="A19" s="87"/>
      <c r="B19" s="591"/>
      <c r="C19" s="354"/>
      <c r="D19" s="141" t="s">
        <v>130</v>
      </c>
      <c r="E19" s="142"/>
      <c r="F19" s="589" t="s">
        <v>543</v>
      </c>
      <c r="G19" s="590"/>
      <c r="H19" s="540" t="s">
        <v>547</v>
      </c>
      <c r="I19" s="377"/>
      <c r="J19" s="341" t="s">
        <v>145</v>
      </c>
    </row>
    <row r="20" spans="1:10" s="145" customFormat="1" ht="37.200000000000003" customHeight="1" thickTop="1" thickBot="1" x14ac:dyDescent="0.4">
      <c r="A20" s="87"/>
      <c r="B20" s="592"/>
      <c r="C20" s="355"/>
      <c r="D20" s="340" t="s">
        <v>131</v>
      </c>
      <c r="E20" s="146"/>
      <c r="F20" s="589" t="s">
        <v>543</v>
      </c>
      <c r="G20" s="590"/>
      <c r="H20" s="341" t="s">
        <v>545</v>
      </c>
      <c r="I20" s="377"/>
      <c r="J20" s="341" t="s">
        <v>145</v>
      </c>
    </row>
    <row r="21" spans="1:10" s="145" customFormat="1" ht="18.600000000000001" customHeight="1" thickTop="1" thickBot="1" x14ac:dyDescent="0.4">
      <c r="A21" s="87"/>
      <c r="B21" s="611" t="s">
        <v>127</v>
      </c>
      <c r="C21" s="353"/>
      <c r="D21" s="147" t="s">
        <v>137</v>
      </c>
      <c r="E21" s="148"/>
      <c r="F21" s="148"/>
      <c r="G21" s="148"/>
      <c r="H21" s="148"/>
      <c r="I21" s="377"/>
      <c r="J21" s="149"/>
    </row>
    <row r="22" spans="1:10" s="145" customFormat="1" ht="18.600000000000001" customHeight="1" thickTop="1" thickBot="1" x14ac:dyDescent="0.4">
      <c r="A22" s="87"/>
      <c r="B22" s="591"/>
      <c r="C22" s="354"/>
      <c r="D22" s="613" t="s">
        <v>132</v>
      </c>
      <c r="E22" s="342" t="s">
        <v>116</v>
      </c>
      <c r="F22" s="589" t="s">
        <v>147</v>
      </c>
      <c r="G22" s="590"/>
      <c r="H22" s="143" t="s">
        <v>149</v>
      </c>
      <c r="I22" s="377"/>
      <c r="J22" s="341" t="s">
        <v>146</v>
      </c>
    </row>
    <row r="23" spans="1:10" s="145" customFormat="1" ht="18.600000000000001" customHeight="1" thickTop="1" thickBot="1" x14ac:dyDescent="0.4">
      <c r="A23" s="87"/>
      <c r="B23" s="591"/>
      <c r="C23" s="354"/>
      <c r="D23" s="614"/>
      <c r="E23" s="342" t="s">
        <v>148</v>
      </c>
      <c r="F23" s="589" t="s">
        <v>147</v>
      </c>
      <c r="G23" s="590"/>
      <c r="H23" s="143" t="s">
        <v>150</v>
      </c>
      <c r="I23" s="377"/>
      <c r="J23" s="341" t="s">
        <v>146</v>
      </c>
    </row>
    <row r="24" spans="1:10" s="145" customFormat="1" ht="18.600000000000001" customHeight="1" thickTop="1" thickBot="1" x14ac:dyDescent="0.4">
      <c r="A24" s="87"/>
      <c r="B24" s="591"/>
      <c r="C24" s="354"/>
      <c r="D24" s="613" t="s">
        <v>133</v>
      </c>
      <c r="E24" s="342" t="s">
        <v>116</v>
      </c>
      <c r="F24" s="589" t="s">
        <v>147</v>
      </c>
      <c r="G24" s="590"/>
      <c r="H24" s="143" t="s">
        <v>151</v>
      </c>
      <c r="I24" s="377"/>
      <c r="J24" s="341" t="s">
        <v>146</v>
      </c>
    </row>
    <row r="25" spans="1:10" s="145" customFormat="1" ht="18.600000000000001" customHeight="1" thickTop="1" thickBot="1" x14ac:dyDescent="0.4">
      <c r="A25" s="87"/>
      <c r="B25" s="591"/>
      <c r="C25" s="354"/>
      <c r="D25" s="614"/>
      <c r="E25" s="342" t="s">
        <v>148</v>
      </c>
      <c r="F25" s="589" t="s">
        <v>147</v>
      </c>
      <c r="G25" s="590"/>
      <c r="H25" s="143" t="s">
        <v>152</v>
      </c>
      <c r="I25" s="377"/>
      <c r="J25" s="341" t="s">
        <v>146</v>
      </c>
    </row>
    <row r="26" spans="1:10" s="145" customFormat="1" ht="18.600000000000001" customHeight="1" thickTop="1" thickBot="1" x14ac:dyDescent="0.4">
      <c r="A26" s="87"/>
      <c r="B26" s="591"/>
      <c r="C26" s="354"/>
      <c r="D26" s="613" t="s">
        <v>134</v>
      </c>
      <c r="E26" s="342" t="s">
        <v>116</v>
      </c>
      <c r="F26" s="589" t="s">
        <v>147</v>
      </c>
      <c r="G26" s="590"/>
      <c r="H26" s="143" t="s">
        <v>153</v>
      </c>
      <c r="I26" s="377"/>
      <c r="J26" s="341" t="s">
        <v>146</v>
      </c>
    </row>
    <row r="27" spans="1:10" s="145" customFormat="1" ht="18.600000000000001" customHeight="1" thickTop="1" thickBot="1" x14ac:dyDescent="0.4">
      <c r="A27" s="87"/>
      <c r="B27" s="591"/>
      <c r="C27" s="354"/>
      <c r="D27" s="614"/>
      <c r="E27" s="342" t="s">
        <v>148</v>
      </c>
      <c r="F27" s="589" t="s">
        <v>147</v>
      </c>
      <c r="G27" s="590"/>
      <c r="H27" s="143" t="s">
        <v>154</v>
      </c>
      <c r="I27" s="377"/>
      <c r="J27" s="341" t="s">
        <v>146</v>
      </c>
    </row>
    <row r="28" spans="1:10" s="145" customFormat="1" ht="18.600000000000001" customHeight="1" thickTop="1" thickBot="1" x14ac:dyDescent="0.4">
      <c r="A28" s="87"/>
      <c r="B28" s="591"/>
      <c r="C28" s="354"/>
      <c r="D28" s="613" t="s">
        <v>135</v>
      </c>
      <c r="E28" s="342" t="s">
        <v>116</v>
      </c>
      <c r="F28" s="589" t="s">
        <v>147</v>
      </c>
      <c r="G28" s="590"/>
      <c r="H28" s="143" t="s">
        <v>176</v>
      </c>
      <c r="I28" s="377"/>
      <c r="J28" s="341" t="s">
        <v>146</v>
      </c>
    </row>
    <row r="29" spans="1:10" s="145" customFormat="1" ht="18.600000000000001" customHeight="1" thickTop="1" thickBot="1" x14ac:dyDescent="0.4">
      <c r="A29" s="87"/>
      <c r="B29" s="591"/>
      <c r="C29" s="354"/>
      <c r="D29" s="614"/>
      <c r="E29" s="342" t="s">
        <v>148</v>
      </c>
      <c r="F29" s="589" t="s">
        <v>147</v>
      </c>
      <c r="G29" s="590"/>
      <c r="H29" s="143" t="s">
        <v>177</v>
      </c>
      <c r="I29" s="377"/>
      <c r="J29" s="341" t="s">
        <v>146</v>
      </c>
    </row>
    <row r="30" spans="1:10" s="145" customFormat="1" ht="18.600000000000001" customHeight="1" thickTop="1" thickBot="1" x14ac:dyDescent="0.4">
      <c r="A30" s="87"/>
      <c r="B30" s="591"/>
      <c r="C30" s="354"/>
      <c r="D30" s="613" t="s">
        <v>136</v>
      </c>
      <c r="E30" s="342" t="s">
        <v>116</v>
      </c>
      <c r="F30" s="589" t="s">
        <v>147</v>
      </c>
      <c r="G30" s="590"/>
      <c r="H30" s="143" t="s">
        <v>176</v>
      </c>
      <c r="I30" s="377"/>
      <c r="J30" s="341" t="s">
        <v>146</v>
      </c>
    </row>
    <row r="31" spans="1:10" s="145" customFormat="1" ht="18.600000000000001" customHeight="1" thickTop="1" thickBot="1" x14ac:dyDescent="0.4">
      <c r="A31" s="87"/>
      <c r="B31" s="591"/>
      <c r="C31" s="354"/>
      <c r="D31" s="614"/>
      <c r="E31" s="342" t="s">
        <v>148</v>
      </c>
      <c r="F31" s="589" t="s">
        <v>147</v>
      </c>
      <c r="G31" s="590"/>
      <c r="H31" s="143" t="s">
        <v>177</v>
      </c>
      <c r="I31" s="377"/>
      <c r="J31" s="341" t="s">
        <v>146</v>
      </c>
    </row>
    <row r="32" spans="1:10" s="145" customFormat="1" ht="18.600000000000001" customHeight="1" thickTop="1" thickBot="1" x14ac:dyDescent="0.4">
      <c r="A32" s="87"/>
      <c r="B32" s="591"/>
      <c r="C32" s="354"/>
      <c r="D32" s="147" t="s">
        <v>138</v>
      </c>
      <c r="E32" s="148"/>
      <c r="F32" s="148"/>
      <c r="G32" s="148"/>
      <c r="H32" s="148"/>
      <c r="I32" s="377"/>
      <c r="J32" s="149"/>
    </row>
    <row r="33" spans="1:11" s="145" customFormat="1" ht="19.5" customHeight="1" thickTop="1" thickBot="1" x14ac:dyDescent="0.4">
      <c r="A33" s="87"/>
      <c r="B33" s="591"/>
      <c r="C33" s="354"/>
      <c r="D33" s="613" t="s">
        <v>139</v>
      </c>
      <c r="E33" s="342" t="s">
        <v>116</v>
      </c>
      <c r="F33" s="589" t="s">
        <v>147</v>
      </c>
      <c r="G33" s="590"/>
      <c r="H33" s="143" t="s">
        <v>176</v>
      </c>
      <c r="I33" s="377"/>
      <c r="J33" s="341" t="s">
        <v>146</v>
      </c>
    </row>
    <row r="34" spans="1:11" s="145" customFormat="1" ht="19.5" customHeight="1" thickTop="1" thickBot="1" x14ac:dyDescent="0.4">
      <c r="A34" s="87"/>
      <c r="B34" s="591"/>
      <c r="C34" s="354"/>
      <c r="D34" s="614"/>
      <c r="E34" s="342" t="s">
        <v>148</v>
      </c>
      <c r="F34" s="589" t="s">
        <v>147</v>
      </c>
      <c r="G34" s="590"/>
      <c r="H34" s="143" t="s">
        <v>177</v>
      </c>
      <c r="I34" s="377"/>
      <c r="J34" s="341" t="s">
        <v>146</v>
      </c>
    </row>
    <row r="35" spans="1:11" s="145" customFormat="1" ht="18.600000000000001" customHeight="1" thickTop="1" thickBot="1" x14ac:dyDescent="0.4">
      <c r="A35" s="87"/>
      <c r="B35" s="591"/>
      <c r="C35" s="354"/>
      <c r="D35" s="613" t="s">
        <v>179</v>
      </c>
      <c r="E35" s="342" t="s">
        <v>116</v>
      </c>
      <c r="F35" s="589" t="s">
        <v>147</v>
      </c>
      <c r="G35" s="590"/>
      <c r="H35" s="143" t="s">
        <v>176</v>
      </c>
      <c r="I35" s="377"/>
      <c r="J35" s="341" t="s">
        <v>146</v>
      </c>
    </row>
    <row r="36" spans="1:11" s="145" customFormat="1" ht="18.600000000000001" customHeight="1" thickTop="1" thickBot="1" x14ac:dyDescent="0.4">
      <c r="A36" s="87"/>
      <c r="B36" s="591"/>
      <c r="C36" s="354"/>
      <c r="D36" s="614"/>
      <c r="E36" s="342" t="s">
        <v>148</v>
      </c>
      <c r="F36" s="589" t="s">
        <v>147</v>
      </c>
      <c r="G36" s="590"/>
      <c r="H36" s="143" t="s">
        <v>177</v>
      </c>
      <c r="I36" s="377"/>
      <c r="J36" s="341" t="s">
        <v>146</v>
      </c>
    </row>
    <row r="37" spans="1:11" s="145" customFormat="1" ht="18.600000000000001" customHeight="1" thickTop="1" thickBot="1" x14ac:dyDescent="0.4">
      <c r="A37" s="87"/>
      <c r="B37" s="591"/>
      <c r="C37" s="354"/>
      <c r="D37" s="613" t="s">
        <v>180</v>
      </c>
      <c r="E37" s="342" t="s">
        <v>116</v>
      </c>
      <c r="F37" s="589" t="s">
        <v>147</v>
      </c>
      <c r="G37" s="590"/>
      <c r="H37" s="143" t="s">
        <v>176</v>
      </c>
      <c r="I37" s="377"/>
      <c r="J37" s="341" t="s">
        <v>146</v>
      </c>
    </row>
    <row r="38" spans="1:11" s="145" customFormat="1" ht="18.600000000000001" customHeight="1" thickTop="1" thickBot="1" x14ac:dyDescent="0.4">
      <c r="A38" s="87"/>
      <c r="B38" s="591"/>
      <c r="C38" s="354"/>
      <c r="D38" s="614"/>
      <c r="E38" s="342" t="s">
        <v>148</v>
      </c>
      <c r="F38" s="589" t="s">
        <v>147</v>
      </c>
      <c r="G38" s="590"/>
      <c r="H38" s="143" t="s">
        <v>177</v>
      </c>
      <c r="I38" s="377"/>
      <c r="J38" s="341" t="s">
        <v>146</v>
      </c>
    </row>
    <row r="39" spans="1:11" s="145" customFormat="1" ht="18.600000000000001" customHeight="1" thickTop="1" thickBot="1" x14ac:dyDescent="0.4">
      <c r="A39" s="87"/>
      <c r="B39" s="591"/>
      <c r="C39" s="354"/>
      <c r="D39" s="613" t="s">
        <v>178</v>
      </c>
      <c r="E39" s="342" t="s">
        <v>116</v>
      </c>
      <c r="F39" s="589" t="s">
        <v>147</v>
      </c>
      <c r="G39" s="590"/>
      <c r="H39" s="143" t="s">
        <v>176</v>
      </c>
      <c r="I39" s="377"/>
      <c r="J39" s="341" t="s">
        <v>146</v>
      </c>
    </row>
    <row r="40" spans="1:11" s="145" customFormat="1" ht="18.600000000000001" customHeight="1" thickTop="1" thickBot="1" x14ac:dyDescent="0.4">
      <c r="A40" s="87"/>
      <c r="B40" s="591"/>
      <c r="C40" s="354"/>
      <c r="D40" s="614"/>
      <c r="E40" s="342" t="s">
        <v>148</v>
      </c>
      <c r="F40" s="589" t="s">
        <v>147</v>
      </c>
      <c r="G40" s="590"/>
      <c r="H40" s="143" t="s">
        <v>177</v>
      </c>
      <c r="I40" s="377"/>
      <c r="J40" s="341" t="s">
        <v>146</v>
      </c>
    </row>
    <row r="41" spans="1:11" s="145" customFormat="1" ht="18.600000000000001" customHeight="1" thickTop="1" thickBot="1" x14ac:dyDescent="0.4">
      <c r="A41" s="87"/>
      <c r="B41" s="591"/>
      <c r="C41" s="354"/>
      <c r="D41" s="613" t="s">
        <v>241</v>
      </c>
      <c r="E41" s="342" t="s">
        <v>116</v>
      </c>
      <c r="F41" s="589" t="s">
        <v>147</v>
      </c>
      <c r="G41" s="590"/>
      <c r="H41" s="143" t="s">
        <v>176</v>
      </c>
      <c r="I41" s="377"/>
      <c r="J41" s="341" t="s">
        <v>146</v>
      </c>
    </row>
    <row r="42" spans="1:11" s="145" customFormat="1" ht="18.600000000000001" customHeight="1" thickTop="1" thickBot="1" x14ac:dyDescent="0.4">
      <c r="A42" s="87"/>
      <c r="B42" s="591"/>
      <c r="C42" s="354"/>
      <c r="D42" s="614"/>
      <c r="E42" s="342" t="s">
        <v>148</v>
      </c>
      <c r="F42" s="589" t="s">
        <v>147</v>
      </c>
      <c r="G42" s="590"/>
      <c r="H42" s="143" t="s">
        <v>177</v>
      </c>
      <c r="I42" s="377"/>
      <c r="J42" s="341" t="s">
        <v>146</v>
      </c>
    </row>
    <row r="43" spans="1:11" s="145" customFormat="1" ht="170.4" customHeight="1" thickTop="1" thickBot="1" x14ac:dyDescent="0.4">
      <c r="A43" s="87"/>
      <c r="B43" s="591"/>
      <c r="C43" s="354"/>
      <c r="D43" s="619" t="s">
        <v>383</v>
      </c>
      <c r="E43" s="342" t="s">
        <v>384</v>
      </c>
      <c r="F43" s="589" t="s">
        <v>114</v>
      </c>
      <c r="G43" s="590"/>
      <c r="H43" s="617" t="s">
        <v>386</v>
      </c>
      <c r="I43" s="377"/>
      <c r="J43" s="341" t="s">
        <v>146</v>
      </c>
    </row>
    <row r="44" spans="1:11" s="145" customFormat="1" ht="170.4" customHeight="1" thickTop="1" thickBot="1" x14ac:dyDescent="0.4">
      <c r="A44" s="87"/>
      <c r="B44" s="612"/>
      <c r="C44" s="356"/>
      <c r="D44" s="620"/>
      <c r="E44" s="360" t="s">
        <v>385</v>
      </c>
      <c r="F44" s="589" t="s">
        <v>114</v>
      </c>
      <c r="G44" s="590"/>
      <c r="H44" s="618"/>
      <c r="I44" s="378"/>
      <c r="J44" s="359" t="s">
        <v>146</v>
      </c>
    </row>
    <row r="45" spans="1:11" ht="61.8" customHeight="1" thickTop="1" thickBot="1" x14ac:dyDescent="0.4">
      <c r="B45" s="593" t="s">
        <v>433</v>
      </c>
      <c r="C45" s="363" t="s">
        <v>279</v>
      </c>
      <c r="D45" s="364" t="s">
        <v>281</v>
      </c>
      <c r="E45" s="365"/>
      <c r="F45" s="589" t="s">
        <v>114</v>
      </c>
      <c r="G45" s="590"/>
      <c r="H45" s="366" t="s">
        <v>242</v>
      </c>
      <c r="I45" s="379"/>
      <c r="J45" s="366" t="s">
        <v>1</v>
      </c>
      <c r="K45" s="87"/>
    </row>
    <row r="46" spans="1:11" ht="38.700000000000003" customHeight="1" thickTop="1" thickBot="1" x14ac:dyDescent="0.4">
      <c r="B46" s="594"/>
      <c r="C46" s="352" t="s">
        <v>280</v>
      </c>
      <c r="D46" s="141" t="s">
        <v>282</v>
      </c>
      <c r="E46" s="142"/>
      <c r="F46" s="589" t="s">
        <v>114</v>
      </c>
      <c r="G46" s="590"/>
      <c r="H46" s="143" t="s">
        <v>372</v>
      </c>
      <c r="I46" s="377"/>
      <c r="J46" s="143" t="s">
        <v>1</v>
      </c>
      <c r="K46" s="87"/>
    </row>
    <row r="47" spans="1:11" ht="96" customHeight="1" thickTop="1" thickBot="1" x14ac:dyDescent="0.4">
      <c r="B47" s="594"/>
      <c r="C47" s="605" t="s">
        <v>431</v>
      </c>
      <c r="D47" s="141" t="s">
        <v>220</v>
      </c>
      <c r="E47" s="142"/>
      <c r="F47" s="589" t="s">
        <v>114</v>
      </c>
      <c r="G47" s="590"/>
      <c r="H47" s="143" t="s">
        <v>243</v>
      </c>
      <c r="I47" s="377"/>
      <c r="J47" s="143" t="s">
        <v>1</v>
      </c>
      <c r="K47" s="87"/>
    </row>
    <row r="48" spans="1:11" ht="96" customHeight="1" thickTop="1" thickBot="1" x14ac:dyDescent="0.4">
      <c r="B48" s="594"/>
      <c r="C48" s="607"/>
      <c r="D48" s="141" t="s">
        <v>221</v>
      </c>
      <c r="E48" s="142"/>
      <c r="F48" s="589" t="s">
        <v>114</v>
      </c>
      <c r="G48" s="590"/>
      <c r="H48" s="143" t="s">
        <v>244</v>
      </c>
      <c r="I48" s="377"/>
      <c r="J48" s="143" t="s">
        <v>1</v>
      </c>
      <c r="K48" s="87"/>
    </row>
    <row r="49" spans="2:11" ht="19.2" thickTop="1" thickBot="1" x14ac:dyDescent="0.4">
      <c r="B49" s="594"/>
      <c r="C49" s="605" t="s">
        <v>140</v>
      </c>
      <c r="D49" s="613" t="s">
        <v>479</v>
      </c>
      <c r="E49" s="342" t="s">
        <v>222</v>
      </c>
      <c r="F49" s="144" t="s">
        <v>520</v>
      </c>
      <c r="G49" s="509" t="s">
        <v>147</v>
      </c>
      <c r="H49" s="337" t="s">
        <v>480</v>
      </c>
      <c r="I49" s="377"/>
      <c r="J49" s="341" t="s">
        <v>146</v>
      </c>
      <c r="K49" s="87"/>
    </row>
    <row r="50" spans="2:11" ht="19.2" thickTop="1" thickBot="1" x14ac:dyDescent="0.4">
      <c r="B50" s="594"/>
      <c r="C50" s="606"/>
      <c r="D50" s="615"/>
      <c r="E50" s="342" t="s">
        <v>218</v>
      </c>
      <c r="F50" s="144" t="s">
        <v>520</v>
      </c>
      <c r="G50" s="509" t="s">
        <v>147</v>
      </c>
      <c r="H50" s="337" t="s">
        <v>481</v>
      </c>
      <c r="I50" s="377"/>
      <c r="J50" s="341" t="s">
        <v>146</v>
      </c>
      <c r="K50" s="87"/>
    </row>
    <row r="51" spans="2:11" ht="19.2" thickTop="1" thickBot="1" x14ac:dyDescent="0.4">
      <c r="B51" s="595"/>
      <c r="C51" s="608"/>
      <c r="D51" s="616"/>
      <c r="E51" s="360" t="s">
        <v>219</v>
      </c>
      <c r="F51" s="144" t="s">
        <v>520</v>
      </c>
      <c r="G51" s="510" t="s">
        <v>147</v>
      </c>
      <c r="H51" s="367" t="s">
        <v>482</v>
      </c>
      <c r="I51" s="378"/>
      <c r="J51" s="359" t="s">
        <v>146</v>
      </c>
      <c r="K51" s="87"/>
    </row>
    <row r="52" spans="2:11" ht="18" customHeight="1" thickTop="1" thickBot="1" x14ac:dyDescent="0.4">
      <c r="B52" s="593" t="s">
        <v>432</v>
      </c>
      <c r="C52" s="602" t="s">
        <v>175</v>
      </c>
      <c r="D52" s="369" t="s">
        <v>484</v>
      </c>
      <c r="E52" s="370"/>
      <c r="F52" s="144">
        <f>SUM(F53:F56)</f>
        <v>0</v>
      </c>
      <c r="G52" s="144" t="s">
        <v>520</v>
      </c>
      <c r="H52" s="599" t="s">
        <v>483</v>
      </c>
      <c r="I52" s="379"/>
      <c r="J52" s="362" t="s">
        <v>373</v>
      </c>
      <c r="K52" s="87"/>
    </row>
    <row r="53" spans="2:11" ht="18" customHeight="1" thickTop="1" thickBot="1" x14ac:dyDescent="0.4">
      <c r="B53" s="594"/>
      <c r="C53" s="603"/>
      <c r="D53" s="151" t="s">
        <v>388</v>
      </c>
      <c r="E53" s="151"/>
      <c r="F53" s="511" t="s">
        <v>147</v>
      </c>
      <c r="G53" s="144" t="s">
        <v>520</v>
      </c>
      <c r="H53" s="600"/>
      <c r="I53" s="377"/>
      <c r="J53" s="152" t="s">
        <v>108</v>
      </c>
      <c r="K53" s="87"/>
    </row>
    <row r="54" spans="2:11" ht="19.2" thickTop="1" thickBot="1" x14ac:dyDescent="0.4">
      <c r="B54" s="594"/>
      <c r="C54" s="603"/>
      <c r="D54" s="151" t="s">
        <v>389</v>
      </c>
      <c r="E54" s="151"/>
      <c r="F54" s="511" t="s">
        <v>147</v>
      </c>
      <c r="G54" s="144" t="s">
        <v>520</v>
      </c>
      <c r="H54" s="600"/>
      <c r="I54" s="377"/>
      <c r="J54" s="152" t="s">
        <v>108</v>
      </c>
      <c r="K54" s="87"/>
    </row>
    <row r="55" spans="2:11" ht="19.2" thickTop="1" thickBot="1" x14ac:dyDescent="0.4">
      <c r="B55" s="594"/>
      <c r="C55" s="603"/>
      <c r="D55" s="151" t="s">
        <v>390</v>
      </c>
      <c r="E55" s="151"/>
      <c r="F55" s="511" t="s">
        <v>147</v>
      </c>
      <c r="G55" s="144" t="s">
        <v>520</v>
      </c>
      <c r="H55" s="600"/>
      <c r="I55" s="377"/>
      <c r="J55" s="152" t="s">
        <v>108</v>
      </c>
      <c r="K55" s="87"/>
    </row>
    <row r="56" spans="2:11" ht="19.2" thickTop="1" thickBot="1" x14ac:dyDescent="0.4">
      <c r="B56" s="594"/>
      <c r="C56" s="603"/>
      <c r="D56" s="151" t="s">
        <v>391</v>
      </c>
      <c r="E56" s="151"/>
      <c r="F56" s="511" t="s">
        <v>147</v>
      </c>
      <c r="G56" s="144" t="s">
        <v>520</v>
      </c>
      <c r="H56" s="601"/>
      <c r="I56" s="377"/>
      <c r="J56" s="152" t="s">
        <v>108</v>
      </c>
      <c r="K56" s="87"/>
    </row>
    <row r="57" spans="2:11" ht="72.599999999999994" customHeight="1" thickTop="1" thickBot="1" x14ac:dyDescent="0.4">
      <c r="B57" s="594"/>
      <c r="C57" s="604"/>
      <c r="D57" s="148" t="s">
        <v>395</v>
      </c>
      <c r="E57" s="148"/>
      <c r="F57" s="512" t="s">
        <v>147</v>
      </c>
      <c r="G57" s="512" t="s">
        <v>147</v>
      </c>
      <c r="H57" s="153" t="s">
        <v>396</v>
      </c>
      <c r="I57" s="377"/>
      <c r="J57" s="143" t="s">
        <v>108</v>
      </c>
      <c r="K57" s="87"/>
    </row>
    <row r="58" spans="2:11" ht="37.200000000000003" thickTop="1" thickBot="1" x14ac:dyDescent="0.4">
      <c r="B58" s="594"/>
      <c r="C58" s="605" t="s">
        <v>174</v>
      </c>
      <c r="D58" s="147" t="s">
        <v>181</v>
      </c>
      <c r="E58" s="148"/>
      <c r="F58" s="511" t="s">
        <v>147</v>
      </c>
      <c r="G58" s="509" t="s">
        <v>147</v>
      </c>
      <c r="H58" s="143" t="s">
        <v>397</v>
      </c>
      <c r="I58" s="596" t="e">
        <f>IF(SUM(F58:F60)&gt;0,-1,IF((F65+F67+F69+F71+F73+F75+F77)&gt;0,0,1))</f>
        <v>#VALUE!</v>
      </c>
      <c r="J58" s="143" t="s">
        <v>108</v>
      </c>
      <c r="K58" s="87"/>
    </row>
    <row r="59" spans="2:11" ht="91.2" thickTop="1" thickBot="1" x14ac:dyDescent="0.4">
      <c r="B59" s="594"/>
      <c r="C59" s="606"/>
      <c r="D59" s="147" t="s">
        <v>182</v>
      </c>
      <c r="E59" s="148"/>
      <c r="F59" s="511" t="s">
        <v>147</v>
      </c>
      <c r="G59" s="509" t="s">
        <v>147</v>
      </c>
      <c r="H59" s="153" t="s">
        <v>398</v>
      </c>
      <c r="I59" s="597"/>
      <c r="J59" s="143" t="s">
        <v>108</v>
      </c>
      <c r="K59" s="87"/>
    </row>
    <row r="60" spans="2:11" ht="179.25" customHeight="1" thickTop="1" thickBot="1" x14ac:dyDescent="0.4">
      <c r="B60" s="594"/>
      <c r="C60" s="606"/>
      <c r="D60" s="147" t="s">
        <v>183</v>
      </c>
      <c r="E60" s="148"/>
      <c r="F60" s="511" t="s">
        <v>147</v>
      </c>
      <c r="G60" s="509" t="s">
        <v>147</v>
      </c>
      <c r="H60" s="348" t="s">
        <v>399</v>
      </c>
      <c r="I60" s="597"/>
      <c r="J60" s="143" t="s">
        <v>108</v>
      </c>
      <c r="K60" s="87"/>
    </row>
    <row r="61" spans="2:11" ht="348" customHeight="1" thickTop="1" thickBot="1" x14ac:dyDescent="0.4">
      <c r="B61" s="594"/>
      <c r="C61" s="606"/>
      <c r="D61" s="147" t="s">
        <v>184</v>
      </c>
      <c r="E61" s="148"/>
      <c r="F61" s="511" t="s">
        <v>147</v>
      </c>
      <c r="G61" s="509" t="s">
        <v>147</v>
      </c>
      <c r="H61" s="154" t="s">
        <v>400</v>
      </c>
      <c r="I61" s="597"/>
      <c r="J61" s="143" t="s">
        <v>108</v>
      </c>
      <c r="K61" s="87"/>
    </row>
    <row r="62" spans="2:11" ht="108" customHeight="1" thickTop="1" thickBot="1" x14ac:dyDescent="0.4">
      <c r="B62" s="594"/>
      <c r="C62" s="606"/>
      <c r="D62" s="147" t="s">
        <v>185</v>
      </c>
      <c r="E62" s="148"/>
      <c r="F62" s="511" t="s">
        <v>147</v>
      </c>
      <c r="G62" s="509" t="s">
        <v>147</v>
      </c>
      <c r="H62" s="143" t="s">
        <v>401</v>
      </c>
      <c r="I62" s="597"/>
      <c r="J62" s="143" t="s">
        <v>108</v>
      </c>
      <c r="K62" s="87"/>
    </row>
    <row r="63" spans="2:11" ht="109.2" thickTop="1" thickBot="1" x14ac:dyDescent="0.4">
      <c r="B63" s="594"/>
      <c r="C63" s="606"/>
      <c r="D63" s="147" t="s">
        <v>186</v>
      </c>
      <c r="E63" s="148"/>
      <c r="F63" s="511" t="s">
        <v>147</v>
      </c>
      <c r="G63" s="509" t="s">
        <v>147</v>
      </c>
      <c r="H63" s="143" t="s">
        <v>402</v>
      </c>
      <c r="I63" s="597"/>
      <c r="J63" s="143" t="s">
        <v>108</v>
      </c>
      <c r="K63" s="87"/>
    </row>
    <row r="64" spans="2:11" ht="73.2" thickTop="1" thickBot="1" x14ac:dyDescent="0.4">
      <c r="B64" s="594"/>
      <c r="C64" s="606"/>
      <c r="D64" s="147" t="s">
        <v>187</v>
      </c>
      <c r="E64" s="148"/>
      <c r="F64" s="511" t="s">
        <v>147</v>
      </c>
      <c r="G64" s="509" t="s">
        <v>147</v>
      </c>
      <c r="H64" s="143" t="s">
        <v>403</v>
      </c>
      <c r="I64" s="597"/>
      <c r="J64" s="143" t="s">
        <v>108</v>
      </c>
      <c r="K64" s="87"/>
    </row>
    <row r="65" spans="2:11" ht="73.2" thickTop="1" thickBot="1" x14ac:dyDescent="0.4">
      <c r="B65" s="594"/>
      <c r="C65" s="606"/>
      <c r="D65" s="147" t="s">
        <v>188</v>
      </c>
      <c r="E65" s="148"/>
      <c r="F65" s="511" t="s">
        <v>147</v>
      </c>
      <c r="G65" s="509" t="s">
        <v>147</v>
      </c>
      <c r="H65" s="143" t="s">
        <v>404</v>
      </c>
      <c r="I65" s="597"/>
      <c r="J65" s="143" t="s">
        <v>108</v>
      </c>
      <c r="K65" s="87"/>
    </row>
    <row r="66" spans="2:11" ht="91.2" thickTop="1" thickBot="1" x14ac:dyDescent="0.4">
      <c r="B66" s="594"/>
      <c r="C66" s="606"/>
      <c r="D66" s="147" t="s">
        <v>189</v>
      </c>
      <c r="E66" s="148"/>
      <c r="F66" s="511" t="s">
        <v>147</v>
      </c>
      <c r="G66" s="509" t="s">
        <v>147</v>
      </c>
      <c r="H66" s="143" t="s">
        <v>405</v>
      </c>
      <c r="I66" s="597"/>
      <c r="J66" s="143" t="s">
        <v>108</v>
      </c>
      <c r="K66" s="87"/>
    </row>
    <row r="67" spans="2:11" ht="83.25" customHeight="1" thickTop="1" thickBot="1" x14ac:dyDescent="0.4">
      <c r="B67" s="594"/>
      <c r="C67" s="606"/>
      <c r="D67" s="147" t="s">
        <v>190</v>
      </c>
      <c r="E67" s="148"/>
      <c r="F67" s="511" t="s">
        <v>147</v>
      </c>
      <c r="G67" s="509" t="s">
        <v>147</v>
      </c>
      <c r="H67" s="143" t="s">
        <v>406</v>
      </c>
      <c r="I67" s="597"/>
      <c r="J67" s="143" t="s">
        <v>108</v>
      </c>
      <c r="K67" s="87"/>
    </row>
    <row r="68" spans="2:11" ht="109.2" thickTop="1" thickBot="1" x14ac:dyDescent="0.4">
      <c r="B68" s="594"/>
      <c r="C68" s="606"/>
      <c r="D68" s="147" t="s">
        <v>191</v>
      </c>
      <c r="E68" s="148"/>
      <c r="F68" s="511" t="s">
        <v>147</v>
      </c>
      <c r="G68" s="509" t="s">
        <v>147</v>
      </c>
      <c r="H68" s="143" t="s">
        <v>407</v>
      </c>
      <c r="I68" s="597"/>
      <c r="J68" s="143" t="s">
        <v>108</v>
      </c>
      <c r="K68" s="87"/>
    </row>
    <row r="69" spans="2:11" ht="91.2" thickTop="1" thickBot="1" x14ac:dyDescent="0.4">
      <c r="B69" s="594"/>
      <c r="C69" s="606"/>
      <c r="D69" s="147" t="s">
        <v>192</v>
      </c>
      <c r="E69" s="148"/>
      <c r="F69" s="511" t="s">
        <v>147</v>
      </c>
      <c r="G69" s="509" t="s">
        <v>147</v>
      </c>
      <c r="H69" s="143" t="s">
        <v>408</v>
      </c>
      <c r="I69" s="597"/>
      <c r="J69" s="143" t="s">
        <v>108</v>
      </c>
      <c r="K69" s="87"/>
    </row>
    <row r="70" spans="2:11" ht="73.2" thickTop="1" thickBot="1" x14ac:dyDescent="0.4">
      <c r="B70" s="594"/>
      <c r="C70" s="606"/>
      <c r="D70" s="147" t="s">
        <v>193</v>
      </c>
      <c r="E70" s="148"/>
      <c r="F70" s="511" t="s">
        <v>147</v>
      </c>
      <c r="G70" s="509" t="s">
        <v>147</v>
      </c>
      <c r="H70" s="143" t="s">
        <v>409</v>
      </c>
      <c r="I70" s="597"/>
      <c r="J70" s="143" t="s">
        <v>108</v>
      </c>
      <c r="K70" s="87"/>
    </row>
    <row r="71" spans="2:11" ht="147" customHeight="1" thickTop="1" thickBot="1" x14ac:dyDescent="0.4">
      <c r="B71" s="594"/>
      <c r="C71" s="606"/>
      <c r="D71" s="147" t="s">
        <v>194</v>
      </c>
      <c r="E71" s="148"/>
      <c r="F71" s="511" t="s">
        <v>147</v>
      </c>
      <c r="G71" s="509" t="s">
        <v>147</v>
      </c>
      <c r="H71" s="143" t="s">
        <v>410</v>
      </c>
      <c r="I71" s="597"/>
      <c r="J71" s="143" t="s">
        <v>108</v>
      </c>
      <c r="K71" s="87"/>
    </row>
    <row r="72" spans="2:11" ht="87.75" customHeight="1" thickTop="1" thickBot="1" x14ac:dyDescent="0.4">
      <c r="B72" s="594"/>
      <c r="C72" s="606"/>
      <c r="D72" s="147" t="s">
        <v>195</v>
      </c>
      <c r="E72" s="148"/>
      <c r="F72" s="511" t="s">
        <v>147</v>
      </c>
      <c r="G72" s="509" t="s">
        <v>147</v>
      </c>
      <c r="H72" s="143" t="s">
        <v>411</v>
      </c>
      <c r="I72" s="597"/>
      <c r="J72" s="143" t="s">
        <v>108</v>
      </c>
      <c r="K72" s="87"/>
    </row>
    <row r="73" spans="2:11" ht="117" customHeight="1" thickTop="1" thickBot="1" x14ac:dyDescent="0.4">
      <c r="B73" s="594"/>
      <c r="C73" s="606"/>
      <c r="D73" s="147" t="s">
        <v>196</v>
      </c>
      <c r="E73" s="148"/>
      <c r="F73" s="511" t="s">
        <v>147</v>
      </c>
      <c r="G73" s="509" t="s">
        <v>147</v>
      </c>
      <c r="H73" s="143" t="s">
        <v>412</v>
      </c>
      <c r="I73" s="597"/>
      <c r="J73" s="143" t="s">
        <v>108</v>
      </c>
      <c r="K73" s="87"/>
    </row>
    <row r="74" spans="2:11" ht="96.75" customHeight="1" thickTop="1" thickBot="1" x14ac:dyDescent="0.4">
      <c r="B74" s="594"/>
      <c r="C74" s="606"/>
      <c r="D74" s="147" t="s">
        <v>197</v>
      </c>
      <c r="E74" s="148"/>
      <c r="F74" s="511" t="s">
        <v>147</v>
      </c>
      <c r="G74" s="509" t="s">
        <v>147</v>
      </c>
      <c r="H74" s="143" t="s">
        <v>413</v>
      </c>
      <c r="I74" s="597"/>
      <c r="J74" s="143" t="s">
        <v>108</v>
      </c>
      <c r="K74" s="87"/>
    </row>
    <row r="75" spans="2:11" ht="120" customHeight="1" thickTop="1" thickBot="1" x14ac:dyDescent="0.4">
      <c r="B75" s="594"/>
      <c r="C75" s="606"/>
      <c r="D75" s="147" t="s">
        <v>198</v>
      </c>
      <c r="E75" s="148"/>
      <c r="F75" s="511" t="s">
        <v>147</v>
      </c>
      <c r="G75" s="509" t="s">
        <v>147</v>
      </c>
      <c r="H75" s="143" t="s">
        <v>536</v>
      </c>
      <c r="I75" s="597"/>
      <c r="J75" s="143" t="s">
        <v>108</v>
      </c>
      <c r="K75" s="87"/>
    </row>
    <row r="76" spans="2:11" ht="397.2" thickTop="1" thickBot="1" x14ac:dyDescent="0.4">
      <c r="B76" s="594"/>
      <c r="C76" s="606"/>
      <c r="D76" s="147" t="s">
        <v>199</v>
      </c>
      <c r="E76" s="148"/>
      <c r="F76" s="511" t="s">
        <v>147</v>
      </c>
      <c r="G76" s="509" t="s">
        <v>147</v>
      </c>
      <c r="H76" s="348" t="s">
        <v>414</v>
      </c>
      <c r="I76" s="597"/>
      <c r="J76" s="143" t="s">
        <v>108</v>
      </c>
      <c r="K76" s="87"/>
    </row>
    <row r="77" spans="2:11" ht="409.6" thickTop="1" thickBot="1" x14ac:dyDescent="0.4">
      <c r="B77" s="594"/>
      <c r="C77" s="607"/>
      <c r="D77" s="147" t="s">
        <v>200</v>
      </c>
      <c r="E77" s="148"/>
      <c r="F77" s="511" t="s">
        <v>147</v>
      </c>
      <c r="G77" s="509" t="s">
        <v>147</v>
      </c>
      <c r="H77" s="154" t="s">
        <v>415</v>
      </c>
      <c r="I77" s="598"/>
      <c r="J77" s="143" t="s">
        <v>108</v>
      </c>
      <c r="K77" s="87"/>
    </row>
    <row r="78" spans="2:11" s="145" customFormat="1" ht="157.19999999999999" customHeight="1" thickTop="1" thickBot="1" x14ac:dyDescent="0.4">
      <c r="B78" s="594"/>
      <c r="C78" s="339" t="s">
        <v>202</v>
      </c>
      <c r="D78" s="156" t="s">
        <v>201</v>
      </c>
      <c r="E78" s="157"/>
      <c r="F78" s="511" t="s">
        <v>147</v>
      </c>
      <c r="G78" s="509" t="s">
        <v>147</v>
      </c>
      <c r="H78" s="161" t="s">
        <v>537</v>
      </c>
      <c r="I78" s="144">
        <f>IF(F78&gt;0,1,-1)</f>
        <v>1</v>
      </c>
      <c r="J78" s="143" t="s">
        <v>112</v>
      </c>
    </row>
    <row r="79" spans="2:11" s="145" customFormat="1" ht="110.25" customHeight="1" thickTop="1" thickBot="1" x14ac:dyDescent="0.4">
      <c r="B79" s="594"/>
      <c r="C79" s="339" t="s">
        <v>203</v>
      </c>
      <c r="D79" s="158" t="s">
        <v>223</v>
      </c>
      <c r="E79" s="342" t="s">
        <v>224</v>
      </c>
      <c r="F79" s="511" t="s">
        <v>147</v>
      </c>
      <c r="G79" s="509" t="s">
        <v>147</v>
      </c>
      <c r="H79" s="338" t="s">
        <v>416</v>
      </c>
      <c r="I79" s="380" t="e">
        <f>IF(F79&gt;=(((F55+F56)/F52)*F57/11),1,-1)</f>
        <v>#VALUE!</v>
      </c>
      <c r="J79" s="343" t="s">
        <v>392</v>
      </c>
    </row>
    <row r="80" spans="2:11" ht="91.2" thickTop="1" thickBot="1" x14ac:dyDescent="0.4">
      <c r="B80" s="594"/>
      <c r="C80" s="339" t="s">
        <v>205</v>
      </c>
      <c r="D80" s="147" t="s">
        <v>204</v>
      </c>
      <c r="E80" s="148"/>
      <c r="F80" s="511" t="s">
        <v>147</v>
      </c>
      <c r="G80" s="509" t="s">
        <v>147</v>
      </c>
      <c r="H80" s="143" t="s">
        <v>417</v>
      </c>
      <c r="I80" s="144">
        <f>IF(F80&gt;=4,1,IF(F80&lt;=1,-1,0))</f>
        <v>1</v>
      </c>
      <c r="J80" s="143" t="s">
        <v>113</v>
      </c>
      <c r="K80" s="87"/>
    </row>
    <row r="81" spans="2:11" ht="91.35" customHeight="1" thickTop="1" thickBot="1" x14ac:dyDescent="0.4">
      <c r="B81" s="594"/>
      <c r="C81" s="605" t="s">
        <v>207</v>
      </c>
      <c r="D81" s="147" t="s">
        <v>206</v>
      </c>
      <c r="E81" s="148"/>
      <c r="F81" s="511" t="s">
        <v>147</v>
      </c>
      <c r="G81" s="509" t="s">
        <v>147</v>
      </c>
      <c r="H81" s="143" t="s">
        <v>418</v>
      </c>
      <c r="I81" s="144">
        <f>IF(F81&gt;=4,1,IF(F81&lt;=1,-1,0))</f>
        <v>1</v>
      </c>
      <c r="J81" s="387" t="s">
        <v>157</v>
      </c>
      <c r="K81" s="160"/>
    </row>
    <row r="82" spans="2:11" ht="115.2" customHeight="1" thickTop="1" thickBot="1" x14ac:dyDescent="0.4">
      <c r="B82" s="594"/>
      <c r="C82" s="607"/>
      <c r="D82" s="147" t="s">
        <v>210</v>
      </c>
      <c r="E82" s="148"/>
      <c r="F82" s="511" t="s">
        <v>147</v>
      </c>
      <c r="G82" s="509" t="s">
        <v>147</v>
      </c>
      <c r="H82" s="143" t="s">
        <v>419</v>
      </c>
      <c r="I82" s="381" t="e">
        <f>IF((F82/F52)&gt;=1,1,IF((F82/F52)&lt;=0.5,-1,0))</f>
        <v>#VALUE!</v>
      </c>
      <c r="J82" s="388" t="s">
        <v>225</v>
      </c>
      <c r="K82" s="160"/>
    </row>
    <row r="83" spans="2:11" ht="91.2" thickTop="1" thickBot="1" x14ac:dyDescent="0.4">
      <c r="B83" s="594"/>
      <c r="C83" s="339" t="s">
        <v>208</v>
      </c>
      <c r="D83" s="147" t="s">
        <v>209</v>
      </c>
      <c r="E83" s="148"/>
      <c r="F83" s="511" t="s">
        <v>147</v>
      </c>
      <c r="G83" s="509" t="s">
        <v>147</v>
      </c>
      <c r="H83" s="161" t="s">
        <v>420</v>
      </c>
      <c r="I83" s="144">
        <f>IF(F83&gt;0,1,-1)</f>
        <v>1</v>
      </c>
      <c r="J83" s="143" t="s">
        <v>156</v>
      </c>
      <c r="K83" s="87"/>
    </row>
    <row r="84" spans="2:11" ht="91.2" thickTop="1" thickBot="1" x14ac:dyDescent="0.4">
      <c r="B84" s="594"/>
      <c r="C84" s="605" t="s">
        <v>212</v>
      </c>
      <c r="D84" s="148" t="s">
        <v>211</v>
      </c>
      <c r="E84" s="148"/>
      <c r="F84" s="511" t="s">
        <v>147</v>
      </c>
      <c r="G84" s="509" t="s">
        <v>147</v>
      </c>
      <c r="H84" s="162" t="s">
        <v>421</v>
      </c>
      <c r="I84" s="144">
        <f>IF(F84&gt;=4,1,IF(F84&lt;=1,-1,0))</f>
        <v>1</v>
      </c>
      <c r="J84" s="143" t="s">
        <v>142</v>
      </c>
      <c r="K84" s="87"/>
    </row>
    <row r="85" spans="2:11" ht="109.2" thickTop="1" thickBot="1" x14ac:dyDescent="0.4">
      <c r="B85" s="594"/>
      <c r="C85" s="606"/>
      <c r="D85" s="147" t="s">
        <v>213</v>
      </c>
      <c r="E85" s="148"/>
      <c r="F85" s="511" t="s">
        <v>147</v>
      </c>
      <c r="G85" s="509" t="s">
        <v>147</v>
      </c>
      <c r="H85" s="143" t="s">
        <v>422</v>
      </c>
      <c r="I85" s="144">
        <f>IF(F85&gt;0,1,-1)</f>
        <v>1</v>
      </c>
      <c r="J85" s="143" t="s">
        <v>143</v>
      </c>
      <c r="K85" s="87"/>
    </row>
    <row r="86" spans="2:11" ht="91.2" thickTop="1" thickBot="1" x14ac:dyDescent="0.4">
      <c r="B86" s="594"/>
      <c r="C86" s="606"/>
      <c r="D86" s="148" t="s">
        <v>214</v>
      </c>
      <c r="E86" s="148"/>
      <c r="F86" s="511" t="s">
        <v>147</v>
      </c>
      <c r="G86" s="509" t="s">
        <v>147</v>
      </c>
      <c r="H86" s="163" t="s">
        <v>423</v>
      </c>
      <c r="I86" s="382"/>
      <c r="J86" s="143" t="s">
        <v>108</v>
      </c>
      <c r="K86" s="87"/>
    </row>
    <row r="87" spans="2:11" ht="91.2" thickTop="1" thickBot="1" x14ac:dyDescent="0.4">
      <c r="B87" s="594"/>
      <c r="C87" s="606"/>
      <c r="D87" s="147" t="s">
        <v>215</v>
      </c>
      <c r="E87" s="148"/>
      <c r="F87" s="511" t="s">
        <v>147</v>
      </c>
      <c r="G87" s="509" t="s">
        <v>147</v>
      </c>
      <c r="H87" s="143" t="s">
        <v>424</v>
      </c>
      <c r="I87" s="539"/>
      <c r="J87" s="143" t="s">
        <v>108</v>
      </c>
      <c r="K87" s="87"/>
    </row>
    <row r="88" spans="2:11" ht="109.2" thickTop="1" thickBot="1" x14ac:dyDescent="0.4">
      <c r="B88" s="595"/>
      <c r="C88" s="608"/>
      <c r="D88" s="371" t="s">
        <v>226</v>
      </c>
      <c r="E88" s="371"/>
      <c r="F88" s="144" t="s">
        <v>520</v>
      </c>
      <c r="G88" s="513">
        <v>0</v>
      </c>
      <c r="H88" s="372" t="s">
        <v>426</v>
      </c>
      <c r="I88" s="538">
        <f>IF(G88&lt;=10%,1,IF(G88&gt;20%,-1,0))</f>
        <v>1</v>
      </c>
      <c r="J88" s="359" t="s">
        <v>155</v>
      </c>
      <c r="K88" s="87"/>
    </row>
    <row r="89" spans="2:11" ht="32.700000000000003" customHeight="1" thickTop="1" thickBot="1" x14ac:dyDescent="0.4">
      <c r="B89" s="591" t="s">
        <v>216</v>
      </c>
      <c r="C89" s="164"/>
      <c r="D89" s="368" t="s">
        <v>230</v>
      </c>
      <c r="E89" s="361"/>
      <c r="F89" s="144" t="s">
        <v>520</v>
      </c>
      <c r="G89" s="392">
        <f>SUM(G90:G91)</f>
        <v>0</v>
      </c>
      <c r="H89" s="155" t="s">
        <v>425</v>
      </c>
      <c r="I89" s="382"/>
      <c r="J89" s="362" t="s">
        <v>373</v>
      </c>
      <c r="K89" s="87"/>
    </row>
    <row r="90" spans="2:11" ht="68.7" customHeight="1" thickTop="1" thickBot="1" x14ac:dyDescent="0.4">
      <c r="B90" s="591"/>
      <c r="C90" s="164"/>
      <c r="D90" s="141" t="s">
        <v>227</v>
      </c>
      <c r="E90" s="142"/>
      <c r="F90" s="144" t="s">
        <v>520</v>
      </c>
      <c r="G90" s="511" t="s">
        <v>147</v>
      </c>
      <c r="H90" s="143" t="s">
        <v>161</v>
      </c>
      <c r="I90" s="144"/>
      <c r="J90" s="165" t="s">
        <v>158</v>
      </c>
      <c r="K90" s="87"/>
    </row>
    <row r="91" spans="2:11" ht="68.7" customHeight="1" thickTop="1" thickBot="1" x14ac:dyDescent="0.4">
      <c r="B91" s="591"/>
      <c r="C91" s="164"/>
      <c r="D91" s="141" t="s">
        <v>228</v>
      </c>
      <c r="E91" s="142"/>
      <c r="F91" s="144" t="s">
        <v>520</v>
      </c>
      <c r="G91" s="511" t="s">
        <v>147</v>
      </c>
      <c r="H91" s="143" t="s">
        <v>162</v>
      </c>
      <c r="I91" s="144"/>
      <c r="J91" s="165" t="s">
        <v>158</v>
      </c>
      <c r="K91" s="87"/>
    </row>
    <row r="92" spans="2:11" ht="37.200000000000003" thickTop="1" thickBot="1" x14ac:dyDescent="0.4">
      <c r="B92" s="591"/>
      <c r="C92" s="164"/>
      <c r="D92" s="148" t="s">
        <v>231</v>
      </c>
      <c r="E92" s="148"/>
      <c r="F92" s="144" t="s">
        <v>520</v>
      </c>
      <c r="G92" s="514" t="s">
        <v>217</v>
      </c>
      <c r="H92" s="143" t="s">
        <v>160</v>
      </c>
      <c r="I92" s="144"/>
      <c r="J92" s="159" t="s">
        <v>159</v>
      </c>
      <c r="K92" s="87"/>
    </row>
    <row r="93" spans="2:11" ht="37.200000000000003" thickTop="1" thickBot="1" x14ac:dyDescent="0.4">
      <c r="B93" s="591"/>
      <c r="C93" s="164"/>
      <c r="D93" s="148" t="s">
        <v>232</v>
      </c>
      <c r="E93" s="148"/>
      <c r="F93" s="511" t="s">
        <v>147</v>
      </c>
      <c r="G93" s="144" t="s">
        <v>520</v>
      </c>
      <c r="H93" s="143" t="s">
        <v>163</v>
      </c>
      <c r="I93" s="144"/>
      <c r="J93" s="159" t="s">
        <v>158</v>
      </c>
      <c r="K93" s="87"/>
    </row>
    <row r="94" spans="2:11" ht="37.200000000000003" thickTop="1" thickBot="1" x14ac:dyDescent="0.4">
      <c r="B94" s="591"/>
      <c r="C94" s="164"/>
      <c r="D94" s="148" t="s">
        <v>233</v>
      </c>
      <c r="E94" s="148"/>
      <c r="F94" s="511" t="s">
        <v>147</v>
      </c>
      <c r="G94" s="144" t="s">
        <v>520</v>
      </c>
      <c r="H94" s="143" t="s">
        <v>164</v>
      </c>
      <c r="I94" s="144"/>
      <c r="J94" s="159" t="s">
        <v>158</v>
      </c>
      <c r="K94" s="87"/>
    </row>
    <row r="95" spans="2:11" ht="37.200000000000003" thickTop="1" thickBot="1" x14ac:dyDescent="0.4">
      <c r="B95" s="591"/>
      <c r="C95" s="164"/>
      <c r="D95" s="148" t="s">
        <v>234</v>
      </c>
      <c r="E95" s="148"/>
      <c r="F95" s="511" t="s">
        <v>147</v>
      </c>
      <c r="G95" s="144" t="s">
        <v>520</v>
      </c>
      <c r="H95" s="143" t="s">
        <v>165</v>
      </c>
      <c r="I95" s="144"/>
      <c r="J95" s="159" t="s">
        <v>158</v>
      </c>
      <c r="K95" s="87"/>
    </row>
    <row r="96" spans="2:11" ht="37.200000000000003" customHeight="1" thickTop="1" thickBot="1" x14ac:dyDescent="0.4">
      <c r="B96" s="591"/>
      <c r="C96" s="164"/>
      <c r="D96" s="148" t="s">
        <v>235</v>
      </c>
      <c r="E96" s="148"/>
      <c r="F96" s="511" t="s">
        <v>147</v>
      </c>
      <c r="G96" s="144" t="s">
        <v>520</v>
      </c>
      <c r="H96" s="143" t="s">
        <v>170</v>
      </c>
      <c r="I96" s="144"/>
      <c r="J96" s="159" t="s">
        <v>158</v>
      </c>
      <c r="K96" s="87"/>
    </row>
    <row r="97" spans="2:11" ht="37.200000000000003" thickTop="1" thickBot="1" x14ac:dyDescent="0.4">
      <c r="B97" s="591"/>
      <c r="C97" s="164"/>
      <c r="D97" s="148" t="s">
        <v>236</v>
      </c>
      <c r="E97" s="148"/>
      <c r="F97" s="511" t="s">
        <v>147</v>
      </c>
      <c r="G97" s="144" t="s">
        <v>520</v>
      </c>
      <c r="H97" s="143" t="s">
        <v>166</v>
      </c>
      <c r="I97" s="144"/>
      <c r="J97" s="159" t="s">
        <v>158</v>
      </c>
      <c r="K97" s="87"/>
    </row>
    <row r="98" spans="2:11" ht="37.200000000000003" thickTop="1" thickBot="1" x14ac:dyDescent="0.4">
      <c r="B98" s="591"/>
      <c r="C98" s="164"/>
      <c r="D98" s="148" t="s">
        <v>237</v>
      </c>
      <c r="E98" s="148"/>
      <c r="F98" s="511" t="s">
        <v>147</v>
      </c>
      <c r="G98" s="144" t="s">
        <v>520</v>
      </c>
      <c r="H98" s="143" t="s">
        <v>173</v>
      </c>
      <c r="I98" s="144"/>
      <c r="J98" s="159" t="s">
        <v>172</v>
      </c>
      <c r="K98" s="87"/>
    </row>
    <row r="99" spans="2:11" ht="37.200000000000003" thickTop="1" thickBot="1" x14ac:dyDescent="0.4">
      <c r="B99" s="591"/>
      <c r="C99" s="164"/>
      <c r="D99" s="148" t="s">
        <v>229</v>
      </c>
      <c r="E99" s="148"/>
      <c r="F99" s="511" t="s">
        <v>147</v>
      </c>
      <c r="G99" s="144" t="s">
        <v>520</v>
      </c>
      <c r="H99" s="143" t="s">
        <v>167</v>
      </c>
      <c r="I99" s="144"/>
      <c r="J99" s="159" t="s">
        <v>158</v>
      </c>
      <c r="K99" s="87"/>
    </row>
    <row r="100" spans="2:11" ht="55.2" thickTop="1" thickBot="1" x14ac:dyDescent="0.4">
      <c r="B100" s="591"/>
      <c r="C100" s="164"/>
      <c r="D100" s="148" t="s">
        <v>238</v>
      </c>
      <c r="E100" s="148"/>
      <c r="F100" s="511" t="s">
        <v>147</v>
      </c>
      <c r="G100" s="144" t="s">
        <v>520</v>
      </c>
      <c r="H100" s="143" t="s">
        <v>171</v>
      </c>
      <c r="I100" s="144"/>
      <c r="J100" s="159" t="s">
        <v>158</v>
      </c>
      <c r="K100" s="87"/>
    </row>
    <row r="101" spans="2:11" ht="37.200000000000003" thickTop="1" thickBot="1" x14ac:dyDescent="0.4">
      <c r="B101" s="591"/>
      <c r="C101" s="164"/>
      <c r="D101" s="148" t="s">
        <v>239</v>
      </c>
      <c r="E101" s="148"/>
      <c r="F101" s="511" t="s">
        <v>147</v>
      </c>
      <c r="G101" s="144" t="s">
        <v>520</v>
      </c>
      <c r="H101" s="143" t="s">
        <v>168</v>
      </c>
      <c r="I101" s="144"/>
      <c r="J101" s="159" t="s">
        <v>158</v>
      </c>
      <c r="K101" s="87"/>
    </row>
    <row r="102" spans="2:11" ht="27.6" customHeight="1" thickTop="1" thickBot="1" x14ac:dyDescent="0.4">
      <c r="B102" s="591"/>
      <c r="C102" s="164"/>
      <c r="D102" s="148" t="s">
        <v>557</v>
      </c>
      <c r="E102" s="148"/>
      <c r="F102" s="511" t="s">
        <v>147</v>
      </c>
      <c r="G102" s="144" t="s">
        <v>520</v>
      </c>
      <c r="H102" s="143" t="s">
        <v>558</v>
      </c>
      <c r="I102" s="144"/>
      <c r="J102" s="159" t="s">
        <v>158</v>
      </c>
      <c r="K102" s="87"/>
    </row>
    <row r="103" spans="2:11" ht="73.8" customHeight="1" thickTop="1" thickBot="1" x14ac:dyDescent="0.4">
      <c r="B103" s="591"/>
      <c r="C103" s="164"/>
      <c r="D103" s="148" t="s">
        <v>556</v>
      </c>
      <c r="E103" s="148"/>
      <c r="F103" s="609" t="s">
        <v>560</v>
      </c>
      <c r="G103" s="610"/>
      <c r="H103" s="143" t="s">
        <v>559</v>
      </c>
      <c r="I103" s="144"/>
      <c r="J103" s="571" t="s">
        <v>1</v>
      </c>
      <c r="K103" s="87"/>
    </row>
    <row r="104" spans="2:11" ht="37.200000000000003" thickTop="1" thickBot="1" x14ac:dyDescent="0.4">
      <c r="B104" s="592"/>
      <c r="C104" s="373"/>
      <c r="D104" s="148" t="s">
        <v>555</v>
      </c>
      <c r="E104" s="148"/>
      <c r="F104" s="511" t="s">
        <v>147</v>
      </c>
      <c r="G104" s="144" t="s">
        <v>520</v>
      </c>
      <c r="H104" s="143" t="s">
        <v>169</v>
      </c>
      <c r="I104" s="144"/>
      <c r="J104" s="159" t="s">
        <v>158</v>
      </c>
      <c r="K104" s="87"/>
    </row>
    <row r="105" spans="2:11" ht="12" customHeight="1" thickTop="1" x14ac:dyDescent="0.35">
      <c r="B105" s="166"/>
      <c r="C105" s="166"/>
      <c r="D105" s="166"/>
      <c r="E105" s="166"/>
      <c r="F105" s="166"/>
      <c r="G105" s="166"/>
      <c r="H105" s="166"/>
      <c r="I105" s="167"/>
      <c r="J105" s="167"/>
      <c r="K105" s="167"/>
    </row>
    <row r="106" spans="2:11" x14ac:dyDescent="0.35">
      <c r="B106" s="168"/>
      <c r="C106" s="168"/>
      <c r="J106" s="49"/>
      <c r="K106" s="49"/>
    </row>
  </sheetData>
  <sheetProtection formatCells="0" formatRows="0"/>
  <mergeCells count="63">
    <mergeCell ref="H43:H44"/>
    <mergeCell ref="D41:D42"/>
    <mergeCell ref="D26:D27"/>
    <mergeCell ref="D33:D34"/>
    <mergeCell ref="D35:D36"/>
    <mergeCell ref="D37:D38"/>
    <mergeCell ref="D39:D40"/>
    <mergeCell ref="D43:D44"/>
    <mergeCell ref="F44:G44"/>
    <mergeCell ref="B12:B16"/>
    <mergeCell ref="D28:D29"/>
    <mergeCell ref="D30:D31"/>
    <mergeCell ref="B17:B20"/>
    <mergeCell ref="D49:D51"/>
    <mergeCell ref="D22:D23"/>
    <mergeCell ref="D24:D25"/>
    <mergeCell ref="B21:B44"/>
    <mergeCell ref="C47:C48"/>
    <mergeCell ref="C49:C51"/>
    <mergeCell ref="B45:B51"/>
    <mergeCell ref="B89:B104"/>
    <mergeCell ref="B52:B88"/>
    <mergeCell ref="I58:I77"/>
    <mergeCell ref="H52:H56"/>
    <mergeCell ref="C52:C57"/>
    <mergeCell ref="C58:C77"/>
    <mergeCell ref="C81:C82"/>
    <mergeCell ref="C84:C88"/>
    <mergeCell ref="F103:G103"/>
    <mergeCell ref="F12:G12"/>
    <mergeCell ref="F13:G13"/>
    <mergeCell ref="F14:G14"/>
    <mergeCell ref="F15:G15"/>
    <mergeCell ref="F16:G16"/>
    <mergeCell ref="F17:G17"/>
    <mergeCell ref="F18:G18"/>
    <mergeCell ref="F19:G19"/>
    <mergeCell ref="F20:G20"/>
    <mergeCell ref="F43:G43"/>
    <mergeCell ref="F35:G35"/>
    <mergeCell ref="F36:G36"/>
    <mergeCell ref="F37:G37"/>
    <mergeCell ref="F38:G38"/>
    <mergeCell ref="F39:G39"/>
    <mergeCell ref="F40:G40"/>
    <mergeCell ref="F41:G41"/>
    <mergeCell ref="F42:G42"/>
    <mergeCell ref="F45:G45"/>
    <mergeCell ref="F46:G46"/>
    <mergeCell ref="F47:G47"/>
    <mergeCell ref="F48:G48"/>
    <mergeCell ref="F22:G22"/>
    <mergeCell ref="F23:G23"/>
    <mergeCell ref="F24:G24"/>
    <mergeCell ref="F25:G25"/>
    <mergeCell ref="F26:G26"/>
    <mergeCell ref="F27:G27"/>
    <mergeCell ref="F28:G28"/>
    <mergeCell ref="F29:G29"/>
    <mergeCell ref="F30:G30"/>
    <mergeCell ref="F31:G31"/>
    <mergeCell ref="F33:G33"/>
    <mergeCell ref="F34:G34"/>
  </mergeCells>
  <conditionalFormatting sqref="I58:I77">
    <cfRule type="cellIs" dxfId="47" priority="44" operator="equal">
      <formula>-1</formula>
    </cfRule>
    <cfRule type="cellIs" dxfId="46" priority="45" operator="equal">
      <formula>0</formula>
    </cfRule>
    <cfRule type="cellIs" dxfId="45" priority="46" operator="equal">
      <formula>1</formula>
    </cfRule>
  </conditionalFormatting>
  <conditionalFormatting sqref="I78">
    <cfRule type="cellIs" dxfId="44" priority="42" operator="equal">
      <formula>-1</formula>
    </cfRule>
    <cfRule type="cellIs" dxfId="43" priority="43" stopIfTrue="1" operator="equal">
      <formula>1</formula>
    </cfRule>
  </conditionalFormatting>
  <conditionalFormatting sqref="I79">
    <cfRule type="cellIs" dxfId="42" priority="40" operator="equal">
      <formula>-1</formula>
    </cfRule>
    <cfRule type="cellIs" dxfId="41" priority="41" operator="equal">
      <formula>1</formula>
    </cfRule>
  </conditionalFormatting>
  <conditionalFormatting sqref="I80:I81">
    <cfRule type="cellIs" dxfId="40" priority="37" operator="equal">
      <formula>-1</formula>
    </cfRule>
    <cfRule type="cellIs" dxfId="39" priority="38" operator="equal">
      <formula>0</formula>
    </cfRule>
    <cfRule type="cellIs" dxfId="38" priority="39" operator="equal">
      <formula>1</formula>
    </cfRule>
  </conditionalFormatting>
  <conditionalFormatting sqref="I88">
    <cfRule type="cellIs" dxfId="37" priority="21" operator="equal">
      <formula>-1</formula>
    </cfRule>
    <cfRule type="cellIs" dxfId="36" priority="22" operator="equal">
      <formula>0</formula>
    </cfRule>
    <cfRule type="cellIs" dxfId="35" priority="23" operator="equal">
      <formula>1</formula>
    </cfRule>
  </conditionalFormatting>
  <conditionalFormatting sqref="I82">
    <cfRule type="cellIs" dxfId="34" priority="31" operator="equal">
      <formula>-1</formula>
    </cfRule>
    <cfRule type="cellIs" dxfId="33" priority="32" operator="equal">
      <formula>0</formula>
    </cfRule>
    <cfRule type="cellIs" dxfId="32" priority="33" operator="equal">
      <formula>1</formula>
    </cfRule>
  </conditionalFormatting>
  <conditionalFormatting sqref="I83">
    <cfRule type="cellIs" dxfId="31" priority="29" operator="equal">
      <formula>-1</formula>
    </cfRule>
    <cfRule type="cellIs" dxfId="30" priority="30" stopIfTrue="1" operator="equal">
      <formula>1</formula>
    </cfRule>
  </conditionalFormatting>
  <conditionalFormatting sqref="I84">
    <cfRule type="cellIs" dxfId="29" priority="26" operator="equal">
      <formula>-1</formula>
    </cfRule>
    <cfRule type="cellIs" dxfId="28" priority="27" operator="equal">
      <formula>0</formula>
    </cfRule>
    <cfRule type="cellIs" dxfId="27" priority="28" operator="equal">
      <formula>1</formula>
    </cfRule>
  </conditionalFormatting>
  <conditionalFormatting sqref="I85">
    <cfRule type="cellIs" dxfId="26" priority="24" operator="equal">
      <formula>-1</formula>
    </cfRule>
    <cfRule type="cellIs" dxfId="25" priority="25" stopIfTrue="1" operator="equal">
      <formula>1</formula>
    </cfRule>
  </conditionalFormatting>
  <dataValidations count="7">
    <dataValidation type="whole" allowBlank="1" showInputMessage="1" showErrorMessage="1" errorTitle="Not Valid Number" error="Please input numbers only" sqref="G49:G51 F22:F31 F33:F42" xr:uid="{00000000-0002-0000-0100-000000000000}">
      <formula1>0</formula1>
      <formula2>100</formula2>
    </dataValidation>
    <dataValidation type="whole" allowBlank="1" showInputMessage="1" showErrorMessage="1" errorTitle="Not Valid Number" error="Please input numbers only" sqref="F53:F56 F80:F87 F58:G78 G80:G82 G84:G87" xr:uid="{00000000-0002-0000-0100-000001000000}">
      <formula1>0</formula1>
      <formula2>1000</formula2>
    </dataValidation>
    <dataValidation type="whole" allowBlank="1" showInputMessage="1" showErrorMessage="1" errorTitle="Not Valid Number" error="Please input valid number" sqref="F57:G57" xr:uid="{00000000-0002-0000-0100-000002000000}">
      <formula1>0</formula1>
      <formula2>100000000</formula2>
    </dataValidation>
    <dataValidation type="whole" allowBlank="1" showInputMessage="1" showErrorMessage="1" errorTitle="Not a valid Number" error="Please input a valid number" sqref="G90:G91 F93:F102 F104" xr:uid="{00000000-0002-0000-0100-000003000000}">
      <formula1>0</formula1>
      <formula2>10000</formula2>
    </dataValidation>
    <dataValidation type="date" allowBlank="1" showInputMessage="1" showErrorMessage="1" errorTitle="Not Valid Date" error="Please enter a valid date" sqref="G92" xr:uid="{00000000-0002-0000-0100-000004000000}">
      <formula1>TODAY()</formula1>
      <formula2>D10+10000</formula2>
    </dataValidation>
    <dataValidation type="whole" allowBlank="1" showInputMessage="1" showErrorMessage="1" errorTitle="Not Valid Number" error="Please input numbers only" sqref="G79" xr:uid="{00000000-0002-0000-0100-000005000000}">
      <formula1>0</formula1>
      <formula2>100000</formula2>
    </dataValidation>
    <dataValidation type="whole" allowBlank="1" showInputMessage="1" showErrorMessage="1" errorTitle="Not Valid Number" error="Please input numbers only" sqref="F79 G83" xr:uid="{00000000-0002-0000-0100-000006000000}">
      <formula1>0</formula1>
      <formula2>10000</formula2>
    </dataValidation>
  </dataValidations>
  <pageMargins left="0.7" right="0.7" top="0.75" bottom="0.75" header="0.3" footer="0.3"/>
  <pageSetup paperSize="8" scale="31" fitToHeight="0" orientation="portrait" r:id="rId1"/>
  <headerFooter>
    <oddFooter>&amp;L05007-TLK-P990000-SH-000060 Revision 3&amp;CPage &amp;P&amp;R&amp;A</oddFooter>
  </headerFooter>
  <rowBreaks count="2" manualBreakCount="2">
    <brk id="51" min="1" max="8" man="1"/>
    <brk id="77" min="1"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C33208A-B68C-493D-9C69-D0B9A508A963}">
          <x14:formula1>
            <xm:f>List!$C$3:$C$7</xm:f>
          </x14:formula1>
          <xm:sqref>F17:G20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C2:F13"/>
  <sheetViews>
    <sheetView workbookViewId="0">
      <selection activeCell="F3" sqref="F3:F13"/>
    </sheetView>
  </sheetViews>
  <sheetFormatPr defaultRowHeight="14.4" x14ac:dyDescent="0.3"/>
  <cols>
    <col min="3" max="3" width="22.6640625" customWidth="1"/>
  </cols>
  <sheetData>
    <row r="2" spans="3:6" x14ac:dyDescent="0.3">
      <c r="C2" s="22" t="s">
        <v>245</v>
      </c>
    </row>
    <row r="3" spans="3:6" x14ac:dyDescent="0.3">
      <c r="C3" t="s">
        <v>118</v>
      </c>
      <c r="F3" s="36" t="s">
        <v>358</v>
      </c>
    </row>
    <row r="4" spans="3:6" x14ac:dyDescent="0.3">
      <c r="C4" t="s">
        <v>126</v>
      </c>
      <c r="F4" s="36" t="s">
        <v>359</v>
      </c>
    </row>
    <row r="5" spans="3:6" x14ac:dyDescent="0.3">
      <c r="C5" t="s">
        <v>246</v>
      </c>
      <c r="F5" s="36" t="s">
        <v>360</v>
      </c>
    </row>
    <row r="6" spans="3:6" x14ac:dyDescent="0.3">
      <c r="C6" t="s">
        <v>115</v>
      </c>
      <c r="F6" s="36" t="s">
        <v>361</v>
      </c>
    </row>
    <row r="7" spans="3:6" x14ac:dyDescent="0.3">
      <c r="C7" t="s">
        <v>116</v>
      </c>
      <c r="F7" s="36" t="s">
        <v>362</v>
      </c>
    </row>
    <row r="8" spans="3:6" x14ac:dyDescent="0.3">
      <c r="F8" s="36" t="s">
        <v>363</v>
      </c>
    </row>
    <row r="9" spans="3:6" x14ac:dyDescent="0.3">
      <c r="F9" s="36" t="s">
        <v>364</v>
      </c>
    </row>
    <row r="10" spans="3:6" x14ac:dyDescent="0.3">
      <c r="F10" s="36" t="s">
        <v>365</v>
      </c>
    </row>
    <row r="11" spans="3:6" x14ac:dyDescent="0.3">
      <c r="F11" s="36" t="s">
        <v>366</v>
      </c>
    </row>
    <row r="12" spans="3:6" x14ac:dyDescent="0.3">
      <c r="F12" s="36" t="s">
        <v>368</v>
      </c>
    </row>
    <row r="13" spans="3:6" x14ac:dyDescent="0.3">
      <c r="F13" s="36" t="s">
        <v>367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R103"/>
  <sheetViews>
    <sheetView showGridLines="0" view="pageBreakPreview" zoomScale="70" zoomScaleNormal="55" zoomScaleSheetLayoutView="70" workbookViewId="0">
      <pane xSplit="3" ySplit="9" topLeftCell="D51" activePane="bottomRight" state="frozen"/>
      <selection activeCell="C4" sqref="C4"/>
      <selection pane="topRight" activeCell="C4" sqref="C4"/>
      <selection pane="bottomLeft" activeCell="C4" sqref="C4"/>
      <selection pane="bottomRight" activeCell="D19" sqref="D19"/>
    </sheetView>
  </sheetViews>
  <sheetFormatPr defaultColWidth="8.6640625" defaultRowHeight="18" x14ac:dyDescent="0.35"/>
  <cols>
    <col min="1" max="1" width="2.6640625" style="87" customWidth="1"/>
    <col min="2" max="2" width="52.6640625" style="87" bestFit="1" customWidth="1"/>
    <col min="3" max="5" width="20.109375" style="87" customWidth="1"/>
    <col min="6" max="6" width="20.109375" style="88" customWidth="1"/>
    <col min="7" max="7" width="20.109375" style="87" customWidth="1"/>
    <col min="8" max="8" width="20.109375" style="88" customWidth="1"/>
    <col min="9" max="9" width="17.88671875" style="88" customWidth="1"/>
    <col min="10" max="10" width="25" style="88" customWidth="1"/>
    <col min="11" max="11" width="27.88671875" style="87" customWidth="1"/>
    <col min="12" max="12" width="25.33203125" style="87" customWidth="1"/>
    <col min="13" max="13" width="22.6640625" style="87" customWidth="1"/>
    <col min="14" max="14" width="22.33203125" style="87" customWidth="1"/>
    <col min="15" max="17" width="8.6640625" style="87"/>
    <col min="18" max="18" width="8.6640625" style="87" hidden="1" customWidth="1"/>
    <col min="19" max="16384" width="8.6640625" style="87"/>
  </cols>
  <sheetData>
    <row r="1" spans="2:12" x14ac:dyDescent="0.35">
      <c r="I1" s="87"/>
      <c r="J1" s="87"/>
    </row>
    <row r="2" spans="2:12" ht="12.6" customHeight="1" thickBot="1" x14ac:dyDescent="0.4">
      <c r="I2" s="87"/>
      <c r="J2" s="87"/>
    </row>
    <row r="3" spans="2:12" ht="25.2" customHeight="1" thickTop="1" x14ac:dyDescent="0.35">
      <c r="B3" s="89" t="str">
        <f>'I. Monthly Report Statistics'!B3</f>
        <v>Participant:</v>
      </c>
      <c r="C3" s="623" t="str">
        <f>'I. Monthly Report Statistics'!D3</f>
        <v>Please fill in</v>
      </c>
      <c r="D3" s="623"/>
      <c r="E3" s="623"/>
      <c r="F3" s="623"/>
      <c r="G3" s="623"/>
      <c r="H3" s="623"/>
      <c r="I3" s="624"/>
      <c r="J3" s="87"/>
    </row>
    <row r="4" spans="2:12" ht="25.2" customHeight="1" x14ac:dyDescent="0.35">
      <c r="B4" s="92" t="str">
        <f>'I. Monthly Report Statistics'!B4</f>
        <v>Reporting Period:</v>
      </c>
      <c r="C4" s="621" t="str">
        <f>'I. Monthly Report Statistics'!D5</f>
        <v>Please fill in</v>
      </c>
      <c r="D4" s="621"/>
      <c r="E4" s="621"/>
      <c r="F4" s="621"/>
      <c r="G4" s="621"/>
      <c r="H4" s="621"/>
      <c r="I4" s="622"/>
      <c r="J4" s="87"/>
    </row>
    <row r="5" spans="2:12" ht="25.2" customHeight="1" x14ac:dyDescent="0.35">
      <c r="B5" s="92" t="str">
        <f>'I. Monthly Report Statistics'!B5</f>
        <v>Project Manager (PMC):</v>
      </c>
      <c r="C5" s="621" t="str">
        <f>'I. Monthly Report Statistics'!D6</f>
        <v>Please fill in</v>
      </c>
      <c r="D5" s="621"/>
      <c r="E5" s="621"/>
      <c r="F5" s="621"/>
      <c r="G5" s="621"/>
      <c r="H5" s="621"/>
      <c r="I5" s="622"/>
      <c r="J5" s="87"/>
    </row>
    <row r="6" spans="2:12" ht="25.2" customHeight="1" x14ac:dyDescent="0.35">
      <c r="B6" s="92" t="str">
        <f>'I. Monthly Report Statistics'!B6</f>
        <v>Supervision Consultant:</v>
      </c>
      <c r="C6" s="621" t="str">
        <f>'I. Monthly Report Statistics'!D7</f>
        <v>Please fill in</v>
      </c>
      <c r="D6" s="621"/>
      <c r="E6" s="621"/>
      <c r="F6" s="621"/>
      <c r="G6" s="621"/>
      <c r="H6" s="621"/>
      <c r="I6" s="622"/>
      <c r="J6" s="87"/>
    </row>
    <row r="7" spans="2:12" ht="25.2" customHeight="1" x14ac:dyDescent="0.35">
      <c r="B7" s="92" t="str">
        <f>'I. Monthly Report Statistics'!B8</f>
        <v>Main Contractor:</v>
      </c>
      <c r="C7" s="621" t="str">
        <f>'I. Monthly Report Statistics'!D8</f>
        <v>Please fill in</v>
      </c>
      <c r="D7" s="621"/>
      <c r="E7" s="621"/>
      <c r="F7" s="621"/>
      <c r="G7" s="621"/>
      <c r="H7" s="621"/>
      <c r="I7" s="622"/>
      <c r="J7" s="87"/>
    </row>
    <row r="8" spans="2:12" ht="25.2" customHeight="1" x14ac:dyDescent="0.35">
      <c r="B8" s="92" t="str">
        <f>'I. Monthly Report Statistics'!B9</f>
        <v>Plot reference:</v>
      </c>
      <c r="C8" s="621" t="str">
        <f>'I. Monthly Report Statistics'!D9</f>
        <v>Please fill in</v>
      </c>
      <c r="D8" s="621"/>
      <c r="E8" s="621"/>
      <c r="F8" s="621"/>
      <c r="G8" s="621"/>
      <c r="H8" s="621"/>
      <c r="I8" s="622"/>
      <c r="J8" s="87"/>
    </row>
    <row r="9" spans="2:12" ht="25.2" customHeight="1" thickBot="1" x14ac:dyDescent="0.4">
      <c r="B9" s="97" t="str">
        <f>'I. Monthly Report Statistics'!B10</f>
        <v>Date:</v>
      </c>
      <c r="C9" s="625">
        <f>'I. Monthly Report Statistics'!D10</f>
        <v>43760</v>
      </c>
      <c r="D9" s="625"/>
      <c r="E9" s="625"/>
      <c r="F9" s="625"/>
      <c r="G9" s="625"/>
      <c r="H9" s="625"/>
      <c r="I9" s="626"/>
      <c r="J9" s="87"/>
    </row>
    <row r="10" spans="2:12" ht="30.6" customHeight="1" thickTop="1" x14ac:dyDescent="0.35">
      <c r="B10" s="631" t="s">
        <v>369</v>
      </c>
      <c r="C10" s="632"/>
      <c r="D10" s="632"/>
      <c r="E10" s="632"/>
      <c r="F10" s="632"/>
      <c r="G10" s="632"/>
      <c r="H10" s="632"/>
      <c r="I10" s="632"/>
    </row>
    <row r="11" spans="2:12" s="36" customFormat="1" ht="15" thickBot="1" x14ac:dyDescent="0.35"/>
    <row r="12" spans="2:12" s="36" customFormat="1" ht="28.95" customHeight="1" thickTop="1" thickBot="1" x14ac:dyDescent="0.35">
      <c r="B12" s="110" t="s">
        <v>449</v>
      </c>
      <c r="C12" s="101"/>
      <c r="D12" s="101"/>
      <c r="G12" s="101"/>
      <c r="H12" s="101"/>
      <c r="I12" s="101"/>
    </row>
    <row r="13" spans="2:12" s="36" customFormat="1" ht="23.25" customHeight="1" thickTop="1" x14ac:dyDescent="0.3">
      <c r="B13" s="101"/>
      <c r="C13" s="101"/>
      <c r="D13" s="101"/>
      <c r="E13" s="101"/>
      <c r="F13" s="101"/>
      <c r="G13" s="101"/>
      <c r="H13" s="101"/>
      <c r="I13" s="101"/>
    </row>
    <row r="14" spans="2:12" s="36" customFormat="1" ht="25.5" customHeight="1" x14ac:dyDescent="0.3">
      <c r="E14" s="627" t="s">
        <v>328</v>
      </c>
      <c r="F14" s="627"/>
      <c r="G14" s="627" t="s">
        <v>249</v>
      </c>
      <c r="H14" s="627"/>
      <c r="K14" s="627" t="s">
        <v>337</v>
      </c>
      <c r="L14" s="627"/>
    </row>
    <row r="15" spans="2:12" s="36" customFormat="1" ht="25.5" customHeight="1" x14ac:dyDescent="0.3">
      <c r="E15" s="103" t="s">
        <v>259</v>
      </c>
      <c r="F15" s="336" t="s">
        <v>260</v>
      </c>
      <c r="G15" s="103" t="s">
        <v>259</v>
      </c>
      <c r="H15" s="102" t="s">
        <v>260</v>
      </c>
      <c r="I15" s="102" t="s">
        <v>250</v>
      </c>
      <c r="K15" s="102" t="s">
        <v>259</v>
      </c>
      <c r="L15" s="102" t="s">
        <v>260</v>
      </c>
    </row>
    <row r="16" spans="2:12" s="36" customFormat="1" ht="25.5" customHeight="1" x14ac:dyDescent="0.3">
      <c r="B16" s="104" t="s">
        <v>450</v>
      </c>
      <c r="C16" s="105"/>
      <c r="D16" s="106"/>
      <c r="E16" s="389">
        <f>SUMPRODUCT(E24:E30,$D$24:$D$30)</f>
        <v>0</v>
      </c>
      <c r="F16" s="121">
        <f>SUMPRODUCT(F24:F30,$D$24:$D$30)</f>
        <v>0</v>
      </c>
      <c r="G16" s="389">
        <f>SUMPRODUCT(G24:G30,$D$24:$D$30)</f>
        <v>0</v>
      </c>
      <c r="H16" s="121">
        <f>SUMPRODUCT(H24:H30,$D$24:$D$30)</f>
        <v>0</v>
      </c>
      <c r="I16" s="122">
        <f>H16-G16</f>
        <v>0</v>
      </c>
      <c r="J16" s="101"/>
      <c r="K16" s="107">
        <f>G16-E16</f>
        <v>0</v>
      </c>
      <c r="L16" s="107">
        <f>H16-F16</f>
        <v>0</v>
      </c>
    </row>
    <row r="17" spans="2:18" s="36" customFormat="1" ht="18.600000000000001" thickBot="1" x14ac:dyDescent="0.35">
      <c r="B17" s="108"/>
      <c r="C17" s="109"/>
      <c r="D17" s="109"/>
      <c r="G17" s="109"/>
      <c r="H17" s="109"/>
      <c r="I17" s="109"/>
      <c r="K17" s="101" t="s">
        <v>442</v>
      </c>
      <c r="L17" s="109"/>
    </row>
    <row r="18" spans="2:18" s="36" customFormat="1" ht="28.95" customHeight="1" thickTop="1" thickBot="1" x14ac:dyDescent="0.35">
      <c r="B18" s="110" t="s">
        <v>334</v>
      </c>
      <c r="C18" s="101"/>
      <c r="D18" s="101"/>
      <c r="G18" s="101"/>
      <c r="H18" s="101"/>
      <c r="I18" s="101"/>
      <c r="K18" s="101"/>
      <c r="L18" s="101"/>
    </row>
    <row r="19" spans="2:18" s="36" customFormat="1" ht="34.200000000000003" customHeight="1" thickTop="1" thickBot="1" x14ac:dyDescent="0.4">
      <c r="B19" s="111" t="s">
        <v>394</v>
      </c>
      <c r="C19" s="112"/>
      <c r="D19" s="112"/>
      <c r="G19" s="112"/>
      <c r="H19" s="112"/>
      <c r="I19" s="112"/>
      <c r="K19" s="112"/>
      <c r="L19" s="112"/>
    </row>
    <row r="20" spans="2:18" s="36" customFormat="1" ht="34.200000000000003" customHeight="1" thickTop="1" x14ac:dyDescent="0.3">
      <c r="B20" s="543" t="s">
        <v>358</v>
      </c>
      <c r="C20" s="112"/>
      <c r="D20" s="112"/>
      <c r="G20" s="112"/>
      <c r="H20" s="112"/>
      <c r="I20" s="112"/>
      <c r="K20" s="112"/>
      <c r="L20" s="112"/>
    </row>
    <row r="21" spans="2:18" s="36" customFormat="1" ht="23.25" customHeight="1" x14ac:dyDescent="0.3">
      <c r="B21" s="101"/>
      <c r="C21" s="101"/>
      <c r="D21" s="101"/>
      <c r="G21" s="101"/>
      <c r="H21" s="101"/>
      <c r="I21" s="101"/>
      <c r="K21" s="101"/>
      <c r="L21" s="101"/>
    </row>
    <row r="22" spans="2:18" s="36" customFormat="1" ht="38.4" customHeight="1" x14ac:dyDescent="0.3">
      <c r="B22" s="627" t="s">
        <v>331</v>
      </c>
      <c r="C22" s="627"/>
      <c r="D22" s="627" t="s">
        <v>333</v>
      </c>
      <c r="E22" s="627" t="s">
        <v>328</v>
      </c>
      <c r="F22" s="627"/>
      <c r="G22" s="627" t="s">
        <v>249</v>
      </c>
      <c r="H22" s="627"/>
      <c r="I22" s="101"/>
      <c r="K22" s="627" t="s">
        <v>337</v>
      </c>
      <c r="L22" s="627"/>
      <c r="R22" s="36" t="s">
        <v>358</v>
      </c>
    </row>
    <row r="23" spans="2:18" s="36" customFormat="1" ht="37.35" customHeight="1" x14ac:dyDescent="0.3">
      <c r="B23" s="628"/>
      <c r="C23" s="628"/>
      <c r="D23" s="628"/>
      <c r="E23" s="103" t="s">
        <v>259</v>
      </c>
      <c r="F23" s="336" t="s">
        <v>260</v>
      </c>
      <c r="G23" s="103" t="s">
        <v>259</v>
      </c>
      <c r="H23" s="102" t="s">
        <v>260</v>
      </c>
      <c r="I23" s="102" t="s">
        <v>250</v>
      </c>
      <c r="K23" s="103" t="s">
        <v>259</v>
      </c>
      <c r="L23" s="102" t="s">
        <v>260</v>
      </c>
      <c r="R23" s="36" t="s">
        <v>359</v>
      </c>
    </row>
    <row r="24" spans="2:18" s="36" customFormat="1" ht="19.95" customHeight="1" x14ac:dyDescent="0.3">
      <c r="B24" s="113" t="s">
        <v>548</v>
      </c>
      <c r="C24" s="114"/>
      <c r="D24" s="516">
        <v>1.6266365995664896E-2</v>
      </c>
      <c r="E24" s="517" t="s">
        <v>438</v>
      </c>
      <c r="F24" s="518" t="s">
        <v>438</v>
      </c>
      <c r="G24" s="517" t="s">
        <v>438</v>
      </c>
      <c r="H24" s="518" t="s">
        <v>438</v>
      </c>
      <c r="I24" s="116" t="e">
        <f t="shared" ref="I24:I30" si="0">H24-G24</f>
        <v>#VALUE!</v>
      </c>
      <c r="K24" s="390" t="e">
        <f t="shared" ref="K24:L30" si="1">G24-E24</f>
        <v>#VALUE!</v>
      </c>
      <c r="L24" s="115" t="e">
        <f t="shared" si="1"/>
        <v>#VALUE!</v>
      </c>
      <c r="R24" s="36" t="s">
        <v>360</v>
      </c>
    </row>
    <row r="25" spans="2:18" s="36" customFormat="1" ht="19.95" customHeight="1" x14ac:dyDescent="0.3">
      <c r="B25" s="113" t="s">
        <v>299</v>
      </c>
      <c r="C25" s="114"/>
      <c r="D25" s="516">
        <v>0.16820890154644685</v>
      </c>
      <c r="E25" s="517" t="s">
        <v>438</v>
      </c>
      <c r="F25" s="518" t="s">
        <v>438</v>
      </c>
      <c r="G25" s="517" t="s">
        <v>438</v>
      </c>
      <c r="H25" s="518" t="s">
        <v>438</v>
      </c>
      <c r="I25" s="116" t="e">
        <f t="shared" si="0"/>
        <v>#VALUE!</v>
      </c>
      <c r="K25" s="390" t="e">
        <f t="shared" si="1"/>
        <v>#VALUE!</v>
      </c>
      <c r="L25" s="115" t="e">
        <f t="shared" si="1"/>
        <v>#VALUE!</v>
      </c>
      <c r="R25" s="36" t="s">
        <v>361</v>
      </c>
    </row>
    <row r="26" spans="2:18" s="36" customFormat="1" ht="19.95" customHeight="1" x14ac:dyDescent="0.3">
      <c r="B26" s="113" t="s">
        <v>300</v>
      </c>
      <c r="C26" s="114"/>
      <c r="D26" s="516">
        <v>0.21407742926293485</v>
      </c>
      <c r="E26" s="517" t="s">
        <v>438</v>
      </c>
      <c r="F26" s="518" t="s">
        <v>438</v>
      </c>
      <c r="G26" s="517" t="s">
        <v>438</v>
      </c>
      <c r="H26" s="518" t="s">
        <v>438</v>
      </c>
      <c r="I26" s="116" t="e">
        <f t="shared" si="0"/>
        <v>#VALUE!</v>
      </c>
      <c r="K26" s="390" t="e">
        <f t="shared" si="1"/>
        <v>#VALUE!</v>
      </c>
      <c r="L26" s="115" t="e">
        <f t="shared" si="1"/>
        <v>#VALUE!</v>
      </c>
      <c r="R26" s="36" t="s">
        <v>362</v>
      </c>
    </row>
    <row r="27" spans="2:18" s="36" customFormat="1" ht="19.95" customHeight="1" x14ac:dyDescent="0.3">
      <c r="B27" s="113" t="s">
        <v>301</v>
      </c>
      <c r="C27" s="114"/>
      <c r="D27" s="516">
        <v>0.12233065386222917</v>
      </c>
      <c r="E27" s="517" t="s">
        <v>438</v>
      </c>
      <c r="F27" s="518" t="s">
        <v>438</v>
      </c>
      <c r="G27" s="517" t="s">
        <v>438</v>
      </c>
      <c r="H27" s="518" t="s">
        <v>438</v>
      </c>
      <c r="I27" s="116" t="e">
        <f t="shared" si="0"/>
        <v>#VALUE!</v>
      </c>
      <c r="K27" s="390" t="e">
        <f t="shared" si="1"/>
        <v>#VALUE!</v>
      </c>
      <c r="L27" s="115" t="e">
        <f t="shared" si="1"/>
        <v>#VALUE!</v>
      </c>
      <c r="R27" s="36" t="s">
        <v>363</v>
      </c>
    </row>
    <row r="28" spans="2:18" s="36" customFormat="1" ht="19.95" customHeight="1" x14ac:dyDescent="0.3">
      <c r="B28" s="113" t="s">
        <v>302</v>
      </c>
      <c r="C28" s="114"/>
      <c r="D28" s="516">
        <v>0.3567908554543599</v>
      </c>
      <c r="E28" s="517" t="s">
        <v>438</v>
      </c>
      <c r="F28" s="518" t="s">
        <v>438</v>
      </c>
      <c r="G28" s="517" t="s">
        <v>438</v>
      </c>
      <c r="H28" s="518" t="s">
        <v>438</v>
      </c>
      <c r="I28" s="116" t="e">
        <f t="shared" si="0"/>
        <v>#VALUE!</v>
      </c>
      <c r="K28" s="390" t="e">
        <f t="shared" si="1"/>
        <v>#VALUE!</v>
      </c>
      <c r="L28" s="115" t="e">
        <f t="shared" si="1"/>
        <v>#VALUE!</v>
      </c>
      <c r="R28" s="36" t="s">
        <v>364</v>
      </c>
    </row>
    <row r="29" spans="2:18" s="36" customFormat="1" ht="19.95" customHeight="1" x14ac:dyDescent="0.3">
      <c r="B29" s="113" t="s">
        <v>303</v>
      </c>
      <c r="C29" s="114"/>
      <c r="D29" s="516">
        <v>6.1162896939182164E-2</v>
      </c>
      <c r="E29" s="517" t="s">
        <v>438</v>
      </c>
      <c r="F29" s="518" t="s">
        <v>438</v>
      </c>
      <c r="G29" s="517" t="s">
        <v>438</v>
      </c>
      <c r="H29" s="518" t="s">
        <v>438</v>
      </c>
      <c r="I29" s="116" t="e">
        <f t="shared" si="0"/>
        <v>#VALUE!</v>
      </c>
      <c r="K29" s="390" t="e">
        <f t="shared" si="1"/>
        <v>#VALUE!</v>
      </c>
      <c r="L29" s="115" t="e">
        <f t="shared" si="1"/>
        <v>#VALUE!</v>
      </c>
      <c r="R29" s="36" t="s">
        <v>365</v>
      </c>
    </row>
    <row r="30" spans="2:18" s="36" customFormat="1" ht="19.95" customHeight="1" thickBot="1" x14ac:dyDescent="0.35">
      <c r="B30" s="117" t="s">
        <v>141</v>
      </c>
      <c r="C30" s="118"/>
      <c r="D30" s="519">
        <v>6.1162896939182164E-2</v>
      </c>
      <c r="E30" s="520" t="s">
        <v>438</v>
      </c>
      <c r="F30" s="521" t="s">
        <v>438</v>
      </c>
      <c r="G30" s="520" t="s">
        <v>438</v>
      </c>
      <c r="H30" s="521" t="s">
        <v>438</v>
      </c>
      <c r="I30" s="120" t="e">
        <f t="shared" si="0"/>
        <v>#VALUE!</v>
      </c>
      <c r="K30" s="391" t="e">
        <f t="shared" si="1"/>
        <v>#VALUE!</v>
      </c>
      <c r="L30" s="119" t="e">
        <f t="shared" si="1"/>
        <v>#VALUE!</v>
      </c>
      <c r="R30" s="36" t="s">
        <v>366</v>
      </c>
    </row>
    <row r="31" spans="2:18" s="36" customFormat="1" ht="18.600000000000001" thickTop="1" x14ac:dyDescent="0.3">
      <c r="B31" s="123" t="s">
        <v>443</v>
      </c>
      <c r="C31" s="109"/>
      <c r="D31" s="109"/>
      <c r="E31" s="109"/>
      <c r="F31" s="109"/>
      <c r="G31" s="109"/>
      <c r="H31" s="109"/>
      <c r="I31" s="109"/>
      <c r="R31" s="36" t="s">
        <v>368</v>
      </c>
    </row>
    <row r="32" spans="2:18" s="36" customFormat="1" ht="34.200000000000003" customHeight="1" thickBot="1" x14ac:dyDescent="0.35">
      <c r="B32" s="124"/>
      <c r="C32" s="112"/>
      <c r="D32" s="112"/>
      <c r="E32" s="112"/>
      <c r="F32" s="112"/>
      <c r="G32" s="112"/>
      <c r="H32" s="112"/>
      <c r="I32" s="112"/>
      <c r="K32" s="101" t="s">
        <v>442</v>
      </c>
      <c r="R32" s="36" t="s">
        <v>367</v>
      </c>
    </row>
    <row r="33" spans="2:11" s="36" customFormat="1" ht="34.200000000000003" customHeight="1" thickTop="1" thickBot="1" x14ac:dyDescent="0.35">
      <c r="B33" s="110" t="s">
        <v>335</v>
      </c>
    </row>
    <row r="34" spans="2:11" s="36" customFormat="1" ht="28.95" customHeight="1" thickTop="1" x14ac:dyDescent="0.3"/>
    <row r="35" spans="2:11" s="36" customFormat="1" ht="56.4" customHeight="1" x14ac:dyDescent="0.3">
      <c r="B35" s="635" t="s">
        <v>264</v>
      </c>
      <c r="C35" s="636"/>
      <c r="D35" s="636"/>
      <c r="E35" s="636"/>
      <c r="F35" s="637"/>
      <c r="G35" s="125" t="s">
        <v>434</v>
      </c>
      <c r="H35" s="126" t="s">
        <v>266</v>
      </c>
      <c r="I35" s="102" t="s">
        <v>250</v>
      </c>
    </row>
    <row r="36" spans="2:11" s="36" customFormat="1" ht="24" customHeight="1" x14ac:dyDescent="0.3">
      <c r="B36" s="640" t="s">
        <v>552</v>
      </c>
      <c r="C36" s="127" t="s">
        <v>288</v>
      </c>
      <c r="D36" s="128"/>
      <c r="E36" s="128"/>
      <c r="F36" s="129"/>
      <c r="G36" s="522" t="s">
        <v>217</v>
      </c>
      <c r="H36" s="523" t="s">
        <v>217</v>
      </c>
      <c r="I36" s="130" t="e">
        <f>G36-H36</f>
        <v>#VALUE!</v>
      </c>
    </row>
    <row r="37" spans="2:11" s="36" customFormat="1" ht="24" customHeight="1" x14ac:dyDescent="0.3">
      <c r="B37" s="640"/>
      <c r="C37" s="113" t="s">
        <v>289</v>
      </c>
      <c r="D37" s="131"/>
      <c r="E37" s="131"/>
      <c r="F37" s="114"/>
      <c r="G37" s="522" t="s">
        <v>217</v>
      </c>
      <c r="H37" s="523" t="s">
        <v>217</v>
      </c>
      <c r="I37" s="130" t="e">
        <f t="shared" ref="I37:I43" si="2">G37-H37</f>
        <v>#VALUE!</v>
      </c>
    </row>
    <row r="38" spans="2:11" s="36" customFormat="1" ht="24" customHeight="1" x14ac:dyDescent="0.3">
      <c r="B38" s="640"/>
      <c r="C38" s="113" t="s">
        <v>357</v>
      </c>
      <c r="D38" s="131"/>
      <c r="E38" s="131"/>
      <c r="F38" s="114"/>
      <c r="G38" s="522" t="s">
        <v>217</v>
      </c>
      <c r="H38" s="523" t="s">
        <v>217</v>
      </c>
      <c r="I38" s="130" t="e">
        <f t="shared" si="2"/>
        <v>#VALUE!</v>
      </c>
    </row>
    <row r="39" spans="2:11" s="36" customFormat="1" ht="24" customHeight="1" x14ac:dyDescent="0.3">
      <c r="B39" s="640"/>
      <c r="C39" s="113" t="s">
        <v>371</v>
      </c>
      <c r="D39" s="131"/>
      <c r="E39" s="131"/>
      <c r="F39" s="114"/>
      <c r="G39" s="522" t="s">
        <v>217</v>
      </c>
      <c r="H39" s="523" t="s">
        <v>217</v>
      </c>
      <c r="I39" s="130" t="e">
        <f>G39-H39</f>
        <v>#VALUE!</v>
      </c>
    </row>
    <row r="40" spans="2:11" s="36" customFormat="1" ht="24" customHeight="1" x14ac:dyDescent="0.3">
      <c r="B40" s="640" t="s">
        <v>551</v>
      </c>
      <c r="C40" s="113" t="s">
        <v>290</v>
      </c>
      <c r="D40" s="131"/>
      <c r="E40" s="131"/>
      <c r="F40" s="114"/>
      <c r="G40" s="522" t="s">
        <v>217</v>
      </c>
      <c r="H40" s="523" t="s">
        <v>217</v>
      </c>
      <c r="I40" s="130" t="e">
        <f t="shared" si="2"/>
        <v>#VALUE!</v>
      </c>
    </row>
    <row r="41" spans="2:11" s="36" customFormat="1" ht="24" customHeight="1" x14ac:dyDescent="0.3">
      <c r="B41" s="640"/>
      <c r="C41" s="113" t="s">
        <v>291</v>
      </c>
      <c r="D41" s="131"/>
      <c r="E41" s="131"/>
      <c r="F41" s="114"/>
      <c r="G41" s="522" t="s">
        <v>217</v>
      </c>
      <c r="H41" s="523" t="s">
        <v>217</v>
      </c>
      <c r="I41" s="130" t="e">
        <f t="shared" si="2"/>
        <v>#VALUE!</v>
      </c>
    </row>
    <row r="42" spans="2:11" s="36" customFormat="1" ht="24" customHeight="1" x14ac:dyDescent="0.3">
      <c r="B42" s="638" t="s">
        <v>329</v>
      </c>
      <c r="C42" s="113" t="s">
        <v>292</v>
      </c>
      <c r="D42" s="131"/>
      <c r="E42" s="131"/>
      <c r="F42" s="114"/>
      <c r="G42" s="522" t="s">
        <v>217</v>
      </c>
      <c r="H42" s="523" t="s">
        <v>217</v>
      </c>
      <c r="I42" s="130" t="e">
        <f t="shared" si="2"/>
        <v>#VALUE!</v>
      </c>
    </row>
    <row r="43" spans="2:11" s="36" customFormat="1" ht="24" customHeight="1" x14ac:dyDescent="0.3">
      <c r="B43" s="639"/>
      <c r="C43" s="113" t="s">
        <v>293</v>
      </c>
      <c r="D43" s="131"/>
      <c r="E43" s="131"/>
      <c r="F43" s="114"/>
      <c r="G43" s="522" t="s">
        <v>217</v>
      </c>
      <c r="H43" s="523" t="s">
        <v>217</v>
      </c>
      <c r="I43" s="130" t="e">
        <f t="shared" si="2"/>
        <v>#VALUE!</v>
      </c>
    </row>
    <row r="44" spans="2:11" s="36" customFormat="1" ht="24" customHeight="1" x14ac:dyDescent="0.3">
      <c r="B44" s="123"/>
    </row>
    <row r="45" spans="2:11" s="36" customFormat="1" ht="50.4" customHeight="1" x14ac:dyDescent="0.3">
      <c r="B45" s="132" t="s">
        <v>393</v>
      </c>
      <c r="C45" s="132"/>
    </row>
    <row r="46" spans="2:11" s="36" customFormat="1" ht="28.95" customHeight="1" x14ac:dyDescent="0.3"/>
    <row r="47" spans="2:11" s="36" customFormat="1" ht="52.8" customHeight="1" x14ac:dyDescent="0.3">
      <c r="B47" s="133"/>
      <c r="C47" s="133"/>
      <c r="D47" s="134"/>
      <c r="E47" s="125" t="s">
        <v>436</v>
      </c>
      <c r="F47" s="126" t="s">
        <v>266</v>
      </c>
      <c r="G47" s="102" t="s">
        <v>250</v>
      </c>
    </row>
    <row r="48" spans="2:11" s="36" customFormat="1" ht="27" customHeight="1" x14ac:dyDescent="0.3">
      <c r="B48" s="128" t="s">
        <v>307</v>
      </c>
      <c r="C48" s="128"/>
      <c r="D48" s="129"/>
      <c r="E48" s="522" t="s">
        <v>217</v>
      </c>
      <c r="F48" s="523" t="s">
        <v>217</v>
      </c>
      <c r="G48" s="130" t="e">
        <f t="shared" ref="G48:G54" si="3">E48-F48</f>
        <v>#VALUE!</v>
      </c>
      <c r="J48" s="135"/>
      <c r="K48" s="135"/>
    </row>
    <row r="49" spans="1:15" s="36" customFormat="1" ht="24" customHeight="1" x14ac:dyDescent="0.3">
      <c r="B49" s="131" t="s">
        <v>308</v>
      </c>
      <c r="C49" s="131"/>
      <c r="D49" s="114"/>
      <c r="E49" s="522" t="s">
        <v>217</v>
      </c>
      <c r="F49" s="523" t="s">
        <v>217</v>
      </c>
      <c r="G49" s="130" t="e">
        <f t="shared" si="3"/>
        <v>#VALUE!</v>
      </c>
    </row>
    <row r="50" spans="1:15" s="36" customFormat="1" ht="24" customHeight="1" x14ac:dyDescent="0.3">
      <c r="B50" s="131" t="s">
        <v>309</v>
      </c>
      <c r="C50" s="131"/>
      <c r="D50" s="114"/>
      <c r="E50" s="522" t="s">
        <v>217</v>
      </c>
      <c r="F50" s="523" t="s">
        <v>217</v>
      </c>
      <c r="G50" s="130" t="e">
        <f t="shared" si="3"/>
        <v>#VALUE!</v>
      </c>
    </row>
    <row r="51" spans="1:15" s="36" customFormat="1" ht="24" customHeight="1" x14ac:dyDescent="0.3">
      <c r="B51" s="131" t="s">
        <v>310</v>
      </c>
      <c r="C51" s="131"/>
      <c r="D51" s="114"/>
      <c r="E51" s="522" t="s">
        <v>217</v>
      </c>
      <c r="F51" s="523" t="s">
        <v>217</v>
      </c>
      <c r="G51" s="130" t="e">
        <f t="shared" si="3"/>
        <v>#VALUE!</v>
      </c>
    </row>
    <row r="52" spans="1:15" s="36" customFormat="1" ht="24" customHeight="1" x14ac:dyDescent="0.3">
      <c r="B52" s="131" t="s">
        <v>311</v>
      </c>
      <c r="C52" s="131"/>
      <c r="D52" s="114"/>
      <c r="E52" s="522" t="s">
        <v>217</v>
      </c>
      <c r="F52" s="523" t="s">
        <v>217</v>
      </c>
      <c r="G52" s="130" t="e">
        <f t="shared" si="3"/>
        <v>#VALUE!</v>
      </c>
    </row>
    <row r="53" spans="1:15" s="36" customFormat="1" ht="24" customHeight="1" x14ac:dyDescent="0.3">
      <c r="B53" s="131" t="s">
        <v>312</v>
      </c>
      <c r="C53" s="131"/>
      <c r="D53" s="114"/>
      <c r="E53" s="522" t="s">
        <v>217</v>
      </c>
      <c r="F53" s="523" t="s">
        <v>217</v>
      </c>
      <c r="G53" s="130" t="e">
        <f t="shared" si="3"/>
        <v>#VALUE!</v>
      </c>
    </row>
    <row r="54" spans="1:15" s="36" customFormat="1" ht="24" customHeight="1" x14ac:dyDescent="0.3">
      <c r="B54" s="131" t="s">
        <v>313</v>
      </c>
      <c r="C54" s="131"/>
      <c r="D54" s="114"/>
      <c r="E54" s="522" t="s">
        <v>217</v>
      </c>
      <c r="F54" s="523" t="s">
        <v>217</v>
      </c>
      <c r="G54" s="130" t="e">
        <f t="shared" si="3"/>
        <v>#VALUE!</v>
      </c>
    </row>
    <row r="55" spans="1:15" s="36" customFormat="1" ht="24" customHeight="1" thickBot="1" x14ac:dyDescent="0.35">
      <c r="B55" s="123"/>
    </row>
    <row r="56" spans="1:15" s="36" customFormat="1" ht="50.4" customHeight="1" thickTop="1" thickBot="1" x14ac:dyDescent="0.35">
      <c r="B56" s="110" t="s">
        <v>523</v>
      </c>
      <c r="C56" s="110"/>
      <c r="D56" s="110"/>
      <c r="E56" s="110"/>
      <c r="F56" s="110"/>
      <c r="G56" s="110"/>
    </row>
    <row r="57" spans="1:15" s="36" customFormat="1" ht="16.8" customHeight="1" thickTop="1" x14ac:dyDescent="0.3"/>
    <row r="58" spans="1:15" s="36" customFormat="1" ht="28.95" customHeight="1" x14ac:dyDescent="0.35">
      <c r="B58" s="136"/>
      <c r="C58" s="629" t="s">
        <v>338</v>
      </c>
      <c r="D58" s="630"/>
      <c r="E58" s="629" t="s">
        <v>476</v>
      </c>
      <c r="F58" s="630"/>
    </row>
    <row r="59" spans="1:15" s="36" customFormat="1" ht="54.6" customHeight="1" x14ac:dyDescent="0.3">
      <c r="B59" s="126" t="s">
        <v>330</v>
      </c>
      <c r="C59" s="125" t="s">
        <v>437</v>
      </c>
      <c r="D59" s="126" t="s">
        <v>336</v>
      </c>
      <c r="E59" s="125" t="s">
        <v>475</v>
      </c>
      <c r="F59" s="335" t="s">
        <v>533</v>
      </c>
      <c r="K59" s="137" t="s">
        <v>440</v>
      </c>
      <c r="L59" s="137" t="s">
        <v>441</v>
      </c>
    </row>
    <row r="60" spans="1:15" s="36" customFormat="1" x14ac:dyDescent="0.3">
      <c r="B60" s="138">
        <v>43556</v>
      </c>
      <c r="C60" s="524" t="s">
        <v>439</v>
      </c>
      <c r="D60" s="524" t="s">
        <v>439</v>
      </c>
      <c r="E60" s="525" t="s">
        <v>438</v>
      </c>
      <c r="F60" s="525" t="s">
        <v>438</v>
      </c>
      <c r="K60" s="526" t="str">
        <f>E60</f>
        <v>Insert percentage</v>
      </c>
      <c r="L60" s="526" t="str">
        <f>F60</f>
        <v>Insert percentage</v>
      </c>
    </row>
    <row r="61" spans="1:15" s="36" customFormat="1" ht="13.95" customHeight="1" x14ac:dyDescent="0.35">
      <c r="A61" s="87"/>
      <c r="B61" s="138">
        <v>43586</v>
      </c>
      <c r="C61" s="524" t="s">
        <v>439</v>
      </c>
      <c r="D61" s="524" t="s">
        <v>439</v>
      </c>
      <c r="E61" s="525" t="s">
        <v>438</v>
      </c>
      <c r="F61" s="525" t="s">
        <v>438</v>
      </c>
      <c r="G61" s="88"/>
      <c r="H61" s="88"/>
      <c r="I61" s="88"/>
      <c r="J61" s="87"/>
      <c r="K61" s="527" t="e">
        <f>IF(E61="","",E61-E60)</f>
        <v>#VALUE!</v>
      </c>
      <c r="L61" s="527" t="e">
        <f t="shared" ref="L61:L77" si="4">IF(F61="","",F61-F60)</f>
        <v>#VALUE!</v>
      </c>
      <c r="M61" s="87"/>
      <c r="N61" s="87"/>
      <c r="O61" s="87"/>
    </row>
    <row r="62" spans="1:15" x14ac:dyDescent="0.35">
      <c r="B62" s="138">
        <v>43617</v>
      </c>
      <c r="C62" s="524" t="s">
        <v>439</v>
      </c>
      <c r="D62" s="524" t="s">
        <v>439</v>
      </c>
      <c r="E62" s="525" t="s">
        <v>438</v>
      </c>
      <c r="F62" s="525" t="s">
        <v>438</v>
      </c>
      <c r="G62" s="88"/>
      <c r="J62" s="87"/>
      <c r="K62" s="527" t="e">
        <f t="shared" ref="K62:K77" si="5">IF(E62="","",E62-E61)</f>
        <v>#VALUE!</v>
      </c>
      <c r="L62" s="527" t="e">
        <f t="shared" si="4"/>
        <v>#VALUE!</v>
      </c>
    </row>
    <row r="63" spans="1:15" x14ac:dyDescent="0.35">
      <c r="B63" s="138">
        <v>43647</v>
      </c>
      <c r="C63" s="524" t="s">
        <v>439</v>
      </c>
      <c r="D63" s="524" t="s">
        <v>439</v>
      </c>
      <c r="E63" s="525" t="s">
        <v>438</v>
      </c>
      <c r="F63" s="525" t="s">
        <v>438</v>
      </c>
      <c r="G63" s="88"/>
      <c r="J63" s="87"/>
      <c r="K63" s="527" t="e">
        <f t="shared" si="5"/>
        <v>#VALUE!</v>
      </c>
      <c r="L63" s="527" t="e">
        <f t="shared" si="4"/>
        <v>#VALUE!</v>
      </c>
    </row>
    <row r="64" spans="1:15" x14ac:dyDescent="0.35">
      <c r="B64" s="138">
        <v>43678</v>
      </c>
      <c r="C64" s="524" t="s">
        <v>439</v>
      </c>
      <c r="D64" s="524"/>
      <c r="E64" s="525" t="s">
        <v>438</v>
      </c>
      <c r="F64" s="525"/>
      <c r="G64" s="88"/>
      <c r="J64" s="87"/>
      <c r="K64" s="527" t="e">
        <f t="shared" si="5"/>
        <v>#VALUE!</v>
      </c>
      <c r="L64" s="527" t="str">
        <f t="shared" si="4"/>
        <v/>
      </c>
    </row>
    <row r="65" spans="1:15" x14ac:dyDescent="0.35">
      <c r="A65" s="36"/>
      <c r="B65" s="138">
        <v>43709</v>
      </c>
      <c r="C65" s="524" t="s">
        <v>439</v>
      </c>
      <c r="D65" s="524"/>
      <c r="E65" s="525" t="s">
        <v>438</v>
      </c>
      <c r="F65" s="525"/>
      <c r="G65" s="36"/>
      <c r="H65" s="36"/>
      <c r="I65" s="36"/>
      <c r="J65" s="36"/>
      <c r="K65" s="527" t="e">
        <f t="shared" si="5"/>
        <v>#VALUE!</v>
      </c>
      <c r="L65" s="527" t="str">
        <f t="shared" si="4"/>
        <v/>
      </c>
      <c r="M65" s="36"/>
      <c r="N65" s="36"/>
      <c r="O65" s="36"/>
    </row>
    <row r="66" spans="1:15" s="36" customFormat="1" x14ac:dyDescent="0.35">
      <c r="B66" s="138">
        <v>43739</v>
      </c>
      <c r="C66" s="524" t="s">
        <v>439</v>
      </c>
      <c r="D66" s="524"/>
      <c r="E66" s="525" t="s">
        <v>438</v>
      </c>
      <c r="F66" s="525"/>
      <c r="K66" s="527" t="e">
        <f t="shared" si="5"/>
        <v>#VALUE!</v>
      </c>
      <c r="L66" s="527" t="str">
        <f t="shared" si="4"/>
        <v/>
      </c>
    </row>
    <row r="67" spans="1:15" s="36" customFormat="1" x14ac:dyDescent="0.35">
      <c r="B67" s="138">
        <v>43770</v>
      </c>
      <c r="C67" s="524" t="s">
        <v>439</v>
      </c>
      <c r="D67" s="524"/>
      <c r="E67" s="525" t="s">
        <v>438</v>
      </c>
      <c r="F67" s="525"/>
      <c r="K67" s="527" t="e">
        <f t="shared" si="5"/>
        <v>#VALUE!</v>
      </c>
      <c r="L67" s="527" t="str">
        <f t="shared" si="4"/>
        <v/>
      </c>
    </row>
    <row r="68" spans="1:15" s="36" customFormat="1" x14ac:dyDescent="0.35">
      <c r="B68" s="138">
        <v>43800</v>
      </c>
      <c r="C68" s="524" t="s">
        <v>439</v>
      </c>
      <c r="D68" s="524"/>
      <c r="E68" s="525" t="s">
        <v>438</v>
      </c>
      <c r="F68" s="525"/>
      <c r="K68" s="527" t="e">
        <f t="shared" si="5"/>
        <v>#VALUE!</v>
      </c>
      <c r="L68" s="527" t="str">
        <f t="shared" si="4"/>
        <v/>
      </c>
    </row>
    <row r="69" spans="1:15" s="36" customFormat="1" x14ac:dyDescent="0.35">
      <c r="B69" s="138">
        <v>43831</v>
      </c>
      <c r="C69" s="524" t="s">
        <v>439</v>
      </c>
      <c r="D69" s="524"/>
      <c r="E69" s="525" t="s">
        <v>438</v>
      </c>
      <c r="F69" s="525"/>
      <c r="K69" s="527" t="e">
        <f t="shared" si="5"/>
        <v>#VALUE!</v>
      </c>
      <c r="L69" s="527" t="str">
        <f t="shared" si="4"/>
        <v/>
      </c>
    </row>
    <row r="70" spans="1:15" s="36" customFormat="1" x14ac:dyDescent="0.35">
      <c r="B70" s="138">
        <v>43862</v>
      </c>
      <c r="C70" s="524" t="s">
        <v>439</v>
      </c>
      <c r="D70" s="524"/>
      <c r="E70" s="525" t="s">
        <v>438</v>
      </c>
      <c r="F70" s="525"/>
      <c r="K70" s="527" t="e">
        <f t="shared" si="5"/>
        <v>#VALUE!</v>
      </c>
      <c r="L70" s="527" t="str">
        <f t="shared" si="4"/>
        <v/>
      </c>
    </row>
    <row r="71" spans="1:15" s="36" customFormat="1" x14ac:dyDescent="0.35">
      <c r="B71" s="138">
        <v>43891</v>
      </c>
      <c r="C71" s="524" t="s">
        <v>439</v>
      </c>
      <c r="D71" s="524"/>
      <c r="E71" s="525" t="s">
        <v>438</v>
      </c>
      <c r="F71" s="525"/>
      <c r="K71" s="527" t="e">
        <f t="shared" si="5"/>
        <v>#VALUE!</v>
      </c>
      <c r="L71" s="527" t="str">
        <f t="shared" si="4"/>
        <v/>
      </c>
    </row>
    <row r="72" spans="1:15" s="36" customFormat="1" x14ac:dyDescent="0.35">
      <c r="B72" s="138">
        <v>43922</v>
      </c>
      <c r="C72" s="524" t="s">
        <v>439</v>
      </c>
      <c r="D72" s="524"/>
      <c r="E72" s="525" t="s">
        <v>438</v>
      </c>
      <c r="F72" s="525"/>
      <c r="K72" s="527" t="e">
        <f t="shared" si="5"/>
        <v>#VALUE!</v>
      </c>
      <c r="L72" s="527" t="str">
        <f t="shared" si="4"/>
        <v/>
      </c>
    </row>
    <row r="73" spans="1:15" s="36" customFormat="1" x14ac:dyDescent="0.35">
      <c r="B73" s="138">
        <v>43952</v>
      </c>
      <c r="C73" s="524" t="s">
        <v>439</v>
      </c>
      <c r="D73" s="524"/>
      <c r="E73" s="525" t="s">
        <v>438</v>
      </c>
      <c r="F73" s="525"/>
      <c r="K73" s="527" t="e">
        <f t="shared" si="5"/>
        <v>#VALUE!</v>
      </c>
      <c r="L73" s="527" t="str">
        <f t="shared" si="4"/>
        <v/>
      </c>
    </row>
    <row r="74" spans="1:15" s="36" customFormat="1" x14ac:dyDescent="0.35">
      <c r="B74" s="138">
        <v>43983</v>
      </c>
      <c r="C74" s="524" t="s">
        <v>439</v>
      </c>
      <c r="D74" s="524"/>
      <c r="E74" s="525" t="s">
        <v>438</v>
      </c>
      <c r="F74" s="525"/>
      <c r="K74" s="527" t="e">
        <f t="shared" si="5"/>
        <v>#VALUE!</v>
      </c>
      <c r="L74" s="527" t="str">
        <f t="shared" si="4"/>
        <v/>
      </c>
    </row>
    <row r="75" spans="1:15" s="36" customFormat="1" x14ac:dyDescent="0.35">
      <c r="B75" s="138">
        <v>44013</v>
      </c>
      <c r="C75" s="524" t="s">
        <v>439</v>
      </c>
      <c r="D75" s="524"/>
      <c r="E75" s="525" t="s">
        <v>438</v>
      </c>
      <c r="F75" s="525"/>
      <c r="K75" s="527" t="e">
        <f t="shared" si="5"/>
        <v>#VALUE!</v>
      </c>
      <c r="L75" s="527" t="str">
        <f t="shared" si="4"/>
        <v/>
      </c>
    </row>
    <row r="76" spans="1:15" s="36" customFormat="1" x14ac:dyDescent="0.35">
      <c r="B76" s="138">
        <v>44044</v>
      </c>
      <c r="C76" s="524" t="s">
        <v>439</v>
      </c>
      <c r="D76" s="524"/>
      <c r="E76" s="525" t="s">
        <v>438</v>
      </c>
      <c r="F76" s="525"/>
      <c r="K76" s="527" t="e">
        <f t="shared" si="5"/>
        <v>#VALUE!</v>
      </c>
      <c r="L76" s="527" t="str">
        <f t="shared" si="4"/>
        <v/>
      </c>
    </row>
    <row r="77" spans="1:15" s="36" customFormat="1" x14ac:dyDescent="0.35">
      <c r="B77" s="138">
        <v>44075</v>
      </c>
      <c r="C77" s="524" t="s">
        <v>439</v>
      </c>
      <c r="D77" s="524"/>
      <c r="E77" s="525" t="s">
        <v>438</v>
      </c>
      <c r="F77" s="525"/>
      <c r="K77" s="527" t="e">
        <f t="shared" si="5"/>
        <v>#VALUE!</v>
      </c>
      <c r="L77" s="527" t="str">
        <f t="shared" si="4"/>
        <v/>
      </c>
    </row>
    <row r="78" spans="1:15" s="36" customFormat="1" ht="18.600000000000001" thickBot="1" x14ac:dyDescent="0.35">
      <c r="B78" s="140" t="s">
        <v>486</v>
      </c>
      <c r="C78" s="140"/>
      <c r="D78" s="140"/>
      <c r="E78" s="140"/>
      <c r="F78" s="140"/>
      <c r="G78" s="140"/>
      <c r="H78" s="140"/>
      <c r="I78" s="140"/>
      <c r="K78" s="101" t="s">
        <v>442</v>
      </c>
    </row>
    <row r="79" spans="1:15" s="36" customFormat="1" ht="20.399999999999999" customHeight="1" thickTop="1" x14ac:dyDescent="0.3">
      <c r="B79" s="633" t="s">
        <v>435</v>
      </c>
      <c r="C79" s="633"/>
      <c r="D79" s="633"/>
      <c r="E79" s="633"/>
      <c r="F79" s="633"/>
      <c r="G79" s="633"/>
      <c r="H79" s="633"/>
      <c r="I79" s="633"/>
    </row>
    <row r="80" spans="1:15" s="36" customFormat="1" ht="20.399999999999999" customHeight="1" x14ac:dyDescent="0.3">
      <c r="B80" s="634"/>
      <c r="C80" s="634"/>
      <c r="D80" s="634"/>
      <c r="E80" s="634"/>
      <c r="F80" s="634"/>
      <c r="G80" s="634"/>
      <c r="H80" s="634"/>
      <c r="I80" s="634"/>
      <c r="K80" s="101"/>
    </row>
    <row r="81" spans="2:8" s="36" customFormat="1" ht="21" customHeight="1" thickBot="1" x14ac:dyDescent="0.35">
      <c r="E81" s="139"/>
      <c r="F81" s="139"/>
    </row>
    <row r="82" spans="2:8" s="36" customFormat="1" ht="50.4" customHeight="1" thickTop="1" thickBot="1" x14ac:dyDescent="0.35">
      <c r="B82" s="110" t="s">
        <v>524</v>
      </c>
      <c r="C82" s="110"/>
      <c r="D82" s="110"/>
      <c r="E82" s="110"/>
      <c r="F82" s="110"/>
      <c r="G82" s="110"/>
    </row>
    <row r="83" spans="2:8" s="36" customFormat="1" ht="15" thickTop="1" x14ac:dyDescent="0.3"/>
    <row r="84" spans="2:8" s="36" customFormat="1" ht="14.4" x14ac:dyDescent="0.3">
      <c r="C84" s="479"/>
      <c r="D84" s="480"/>
      <c r="E84" s="480"/>
      <c r="F84" s="480"/>
      <c r="G84" s="480"/>
      <c r="H84" s="481"/>
    </row>
    <row r="85" spans="2:8" s="36" customFormat="1" ht="14.4" x14ac:dyDescent="0.3">
      <c r="C85" s="482"/>
      <c r="D85" s="42"/>
      <c r="E85" s="42"/>
      <c r="F85" s="42"/>
      <c r="G85" s="42"/>
      <c r="H85" s="483"/>
    </row>
    <row r="86" spans="2:8" s="36" customFormat="1" ht="14.4" x14ac:dyDescent="0.3">
      <c r="C86" s="482"/>
      <c r="D86" s="42"/>
      <c r="E86" s="42"/>
      <c r="F86" s="42"/>
      <c r="G86" s="42"/>
      <c r="H86" s="483"/>
    </row>
    <row r="87" spans="2:8" s="36" customFormat="1" ht="14.4" x14ac:dyDescent="0.3">
      <c r="C87" s="482"/>
      <c r="D87" s="42"/>
      <c r="E87" s="42"/>
      <c r="F87" s="42"/>
      <c r="G87" s="42"/>
      <c r="H87" s="483"/>
    </row>
    <row r="88" spans="2:8" s="36" customFormat="1" ht="14.4" x14ac:dyDescent="0.3">
      <c r="C88" s="482"/>
      <c r="D88" s="42"/>
      <c r="E88" s="42"/>
      <c r="F88" s="42"/>
      <c r="G88" s="42"/>
      <c r="H88" s="483"/>
    </row>
    <row r="89" spans="2:8" s="36" customFormat="1" ht="14.4" x14ac:dyDescent="0.3">
      <c r="C89" s="482"/>
      <c r="D89" s="42"/>
      <c r="E89" s="42"/>
      <c r="F89" s="42"/>
      <c r="G89" s="42"/>
      <c r="H89" s="483"/>
    </row>
    <row r="90" spans="2:8" s="36" customFormat="1" ht="14.4" x14ac:dyDescent="0.3">
      <c r="C90" s="482"/>
      <c r="D90" s="42"/>
      <c r="E90" s="42"/>
      <c r="F90" s="42"/>
      <c r="G90" s="42"/>
      <c r="H90" s="483"/>
    </row>
    <row r="91" spans="2:8" s="36" customFormat="1" ht="14.4" x14ac:dyDescent="0.3">
      <c r="C91" s="482"/>
      <c r="D91" s="42"/>
      <c r="E91" s="42"/>
      <c r="F91" s="42"/>
      <c r="G91" s="42"/>
      <c r="H91" s="483"/>
    </row>
    <row r="92" spans="2:8" s="36" customFormat="1" ht="14.4" x14ac:dyDescent="0.3">
      <c r="C92" s="482"/>
      <c r="D92" s="42"/>
      <c r="E92" s="42"/>
      <c r="F92" s="42"/>
      <c r="G92" s="42"/>
      <c r="H92" s="483"/>
    </row>
    <row r="93" spans="2:8" s="36" customFormat="1" ht="14.4" x14ac:dyDescent="0.3">
      <c r="C93" s="482"/>
      <c r="D93" s="42"/>
      <c r="E93" s="42"/>
      <c r="F93" s="42"/>
      <c r="G93" s="42"/>
      <c r="H93" s="483"/>
    </row>
    <row r="94" spans="2:8" s="36" customFormat="1" ht="14.4" x14ac:dyDescent="0.3">
      <c r="C94" s="482"/>
      <c r="D94" s="42"/>
      <c r="E94" s="42"/>
      <c r="F94" s="42"/>
      <c r="G94" s="42"/>
      <c r="H94" s="483"/>
    </row>
    <row r="95" spans="2:8" s="36" customFormat="1" ht="14.4" x14ac:dyDescent="0.3">
      <c r="C95" s="482"/>
      <c r="D95" s="42"/>
      <c r="E95" s="42"/>
      <c r="F95" s="42"/>
      <c r="G95" s="42"/>
      <c r="H95" s="483"/>
    </row>
    <row r="96" spans="2:8" s="36" customFormat="1" ht="14.4" x14ac:dyDescent="0.3">
      <c r="C96" s="482"/>
      <c r="D96" s="42"/>
      <c r="E96" s="42"/>
      <c r="F96" s="42"/>
      <c r="G96" s="42"/>
      <c r="H96" s="483"/>
    </row>
    <row r="97" spans="1:15" s="36" customFormat="1" ht="14.4" x14ac:dyDescent="0.3">
      <c r="C97" s="482"/>
      <c r="D97" s="42"/>
      <c r="E97" s="42"/>
      <c r="F97" s="42"/>
      <c r="G97" s="42"/>
      <c r="H97" s="483"/>
    </row>
    <row r="98" spans="1:15" s="36" customFormat="1" ht="14.4" x14ac:dyDescent="0.3">
      <c r="C98" s="482"/>
      <c r="D98" s="42"/>
      <c r="E98" s="42"/>
      <c r="F98" s="42"/>
      <c r="G98" s="42"/>
      <c r="H98" s="483"/>
    </row>
    <row r="99" spans="1:15" s="36" customFormat="1" ht="14.4" x14ac:dyDescent="0.3">
      <c r="C99" s="482"/>
      <c r="D99" s="42"/>
      <c r="E99" s="42"/>
      <c r="F99" s="42"/>
      <c r="G99" s="42"/>
      <c r="H99" s="483"/>
    </row>
    <row r="100" spans="1:15" s="36" customFormat="1" ht="14.4" x14ac:dyDescent="0.3">
      <c r="C100" s="482"/>
      <c r="D100" s="42"/>
      <c r="E100" s="42"/>
      <c r="F100" s="42"/>
      <c r="G100" s="42"/>
      <c r="H100" s="483"/>
    </row>
    <row r="101" spans="1:15" s="36" customFormat="1" ht="14.4" x14ac:dyDescent="0.3">
      <c r="C101" s="482"/>
      <c r="D101" s="42"/>
      <c r="E101" s="42"/>
      <c r="F101" s="42"/>
      <c r="G101" s="42"/>
      <c r="H101" s="483"/>
    </row>
    <row r="102" spans="1:15" s="36" customFormat="1" ht="14.4" x14ac:dyDescent="0.3">
      <c r="C102" s="482"/>
      <c r="D102" s="42"/>
      <c r="E102" s="42"/>
      <c r="F102" s="42"/>
      <c r="G102" s="42"/>
      <c r="H102" s="483"/>
    </row>
    <row r="103" spans="1:15" s="36" customFormat="1" x14ac:dyDescent="0.35">
      <c r="A103" s="87"/>
      <c r="B103" s="87"/>
      <c r="C103" s="484"/>
      <c r="D103" s="485"/>
      <c r="E103" s="485"/>
      <c r="F103" s="486"/>
      <c r="G103" s="485"/>
      <c r="H103" s="487"/>
      <c r="I103" s="88"/>
      <c r="J103" s="88"/>
      <c r="K103" s="87"/>
      <c r="L103" s="87"/>
      <c r="M103" s="87"/>
      <c r="N103" s="87"/>
      <c r="O103" s="87"/>
    </row>
  </sheetData>
  <sheetProtection password="AB58" sheet="1" objects="1" scenarios="1"/>
  <protectedRanges>
    <protectedRange sqref="F3:F9" name="ContMetrics"/>
    <protectedRange sqref="F3:F9" name="Metrics"/>
    <protectedRange sqref="C3:D9" name="title"/>
  </protectedRanges>
  <mergeCells count="23">
    <mergeCell ref="B10:I10"/>
    <mergeCell ref="G14:H14"/>
    <mergeCell ref="E14:F14"/>
    <mergeCell ref="B79:I80"/>
    <mergeCell ref="E22:F22"/>
    <mergeCell ref="B35:F35"/>
    <mergeCell ref="B42:B43"/>
    <mergeCell ref="B36:B39"/>
    <mergeCell ref="B40:B41"/>
    <mergeCell ref="K22:L22"/>
    <mergeCell ref="D22:D23"/>
    <mergeCell ref="E58:F58"/>
    <mergeCell ref="C58:D58"/>
    <mergeCell ref="K14:L14"/>
    <mergeCell ref="G22:H22"/>
    <mergeCell ref="B22:C23"/>
    <mergeCell ref="C4:I4"/>
    <mergeCell ref="C3:I3"/>
    <mergeCell ref="C9:I9"/>
    <mergeCell ref="C8:I8"/>
    <mergeCell ref="C7:I7"/>
    <mergeCell ref="C6:I6"/>
    <mergeCell ref="C5:I5"/>
  </mergeCells>
  <conditionalFormatting sqref="H36:H43">
    <cfRule type="expression" dxfId="23" priority="6">
      <formula>H36&lt;$C$9</formula>
    </cfRule>
  </conditionalFormatting>
  <conditionalFormatting sqref="I36:I38 I40:I43 I24:I30 I16">
    <cfRule type="cellIs" dxfId="22" priority="5" operator="lessThan">
      <formula>0</formula>
    </cfRule>
  </conditionalFormatting>
  <conditionalFormatting sqref="F48:F54">
    <cfRule type="expression" dxfId="21" priority="4">
      <formula>F48&lt;$C$9</formula>
    </cfRule>
  </conditionalFormatting>
  <conditionalFormatting sqref="G48:G54">
    <cfRule type="cellIs" dxfId="20" priority="3" operator="lessThan">
      <formula>0</formula>
    </cfRule>
  </conditionalFormatting>
  <conditionalFormatting sqref="H39">
    <cfRule type="expression" dxfId="19" priority="2">
      <formula>H39&lt;$C$9</formula>
    </cfRule>
  </conditionalFormatting>
  <conditionalFormatting sqref="I39">
    <cfRule type="cellIs" dxfId="18" priority="1" operator="lessThan">
      <formula>0</formula>
    </cfRule>
  </conditionalFormatting>
  <dataValidations count="1">
    <dataValidation type="date" allowBlank="1" showInputMessage="1" showErrorMessage="1" errorTitle="Not Valid Date" error="Please enter a valid date" sqref="G36:H43 E48:F54" xr:uid="{F5780071-C9BD-4687-AAC2-4E92BF571906}">
      <formula1>TODAY()-365*2</formula1>
      <formula2>$C$9+10000</formula2>
    </dataValidation>
  </dataValidations>
  <pageMargins left="0.7" right="0.7" top="0.75" bottom="0.75" header="0.3" footer="0.3"/>
  <pageSetup paperSize="8" scale="68" fitToHeight="0" orientation="portrait" r:id="rId1"/>
  <headerFooter>
    <oddFooter>&amp;L05007-TLK-P990000-SH-000060 Revision 3&amp;CPage &amp;P&amp;R&amp;A</oddFooter>
  </headerFooter>
  <rowBreaks count="1" manualBreakCount="1">
    <brk id="55" min="1" max="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List!$F$3:$F$13</xm:f>
          </x14:formula1>
          <xm:sqref>B20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V71"/>
  <sheetViews>
    <sheetView showGridLines="0" view="pageBreakPreview" zoomScaleNormal="100" zoomScaleSheetLayoutView="100" workbookViewId="0">
      <pane ySplit="4" topLeftCell="A5" activePane="bottomLeft" state="frozen"/>
      <selection pane="bottomLeft" activeCell="D42" sqref="D42"/>
    </sheetView>
  </sheetViews>
  <sheetFormatPr defaultRowHeight="13.2" x14ac:dyDescent="0.25"/>
  <cols>
    <col min="1" max="1" width="34.6640625" style="21" customWidth="1"/>
    <col min="2" max="2" width="27" style="21" customWidth="1"/>
    <col min="3" max="3" width="13.6640625" style="21" customWidth="1"/>
    <col min="4" max="4" width="20.5546875" style="21" bestFit="1" customWidth="1"/>
    <col min="5" max="5" width="56.109375" style="21" customWidth="1"/>
    <col min="6" max="6" width="25.6640625" style="21" bestFit="1" customWidth="1"/>
    <col min="7" max="7" width="27.5546875" style="21" hidden="1" customWidth="1"/>
    <col min="8" max="9" width="8.88671875" style="21" hidden="1" customWidth="1"/>
    <col min="10" max="16384" width="8.88671875" style="21"/>
  </cols>
  <sheetData>
    <row r="1" spans="1:11" s="1" customFormat="1" ht="80.7" customHeight="1" x14ac:dyDescent="0.35">
      <c r="A1" s="651" t="s">
        <v>462</v>
      </c>
      <c r="B1" s="652"/>
      <c r="C1" s="652"/>
      <c r="D1" s="652"/>
      <c r="E1" s="652"/>
      <c r="F1" s="653"/>
    </row>
    <row r="2" spans="1:11" s="1" customFormat="1" ht="33" hidden="1" customHeight="1" x14ac:dyDescent="0.35">
      <c r="A2" s="660" t="s">
        <v>3</v>
      </c>
      <c r="B2" s="661"/>
      <c r="C2" s="661"/>
      <c r="D2" s="661"/>
      <c r="E2" s="661"/>
      <c r="F2" s="662"/>
    </row>
    <row r="3" spans="1:11" s="3" customFormat="1" ht="18" x14ac:dyDescent="0.3">
      <c r="A3" s="454" t="str">
        <f>'II. Monthly Report Scheduling'!C3</f>
        <v>Please fill in</v>
      </c>
      <c r="B3" s="96" t="str">
        <f>'II. Monthly Report Scheduling'!C8</f>
        <v>Please fill in</v>
      </c>
      <c r="C3" s="96"/>
      <c r="D3" s="96"/>
      <c r="E3" s="96"/>
      <c r="F3" s="455"/>
      <c r="G3" s="2"/>
    </row>
    <row r="4" spans="1:11" s="3" customFormat="1" ht="14.4" customHeight="1" x14ac:dyDescent="0.3">
      <c r="A4" s="456" t="s">
        <v>4</v>
      </c>
      <c r="B4" s="4"/>
      <c r="C4" s="5" t="s">
        <v>5</v>
      </c>
      <c r="D4" s="5"/>
      <c r="E4" s="344" t="s">
        <v>457</v>
      </c>
      <c r="F4" s="457" t="s">
        <v>144</v>
      </c>
    </row>
    <row r="5" spans="1:11" s="3" customFormat="1" hidden="1" x14ac:dyDescent="0.3">
      <c r="A5" s="456" t="s">
        <v>6</v>
      </c>
      <c r="B5" s="6"/>
      <c r="C5" s="7"/>
      <c r="D5" s="7"/>
      <c r="E5" s="7"/>
      <c r="F5" s="458"/>
    </row>
    <row r="6" spans="1:11" s="3" customFormat="1" hidden="1" x14ac:dyDescent="0.3">
      <c r="A6" s="459" t="s">
        <v>7</v>
      </c>
      <c r="B6" s="9"/>
      <c r="C6" s="10"/>
      <c r="D6" s="10"/>
      <c r="E6" s="11" t="s">
        <v>8</v>
      </c>
      <c r="F6" s="460"/>
    </row>
    <row r="7" spans="1:11" s="3" customFormat="1" ht="15" hidden="1" customHeight="1" x14ac:dyDescent="0.3">
      <c r="A7" s="659" t="s">
        <v>9</v>
      </c>
      <c r="B7" s="397" t="s">
        <v>10</v>
      </c>
      <c r="C7" s="398" t="s">
        <v>11</v>
      </c>
      <c r="D7" s="399"/>
      <c r="E7" s="648" t="s">
        <v>12</v>
      </c>
      <c r="F7" s="657" t="s">
        <v>13</v>
      </c>
      <c r="G7" s="641" t="s">
        <v>451</v>
      </c>
      <c r="H7" s="13"/>
      <c r="I7" s="13"/>
      <c r="J7" s="13"/>
      <c r="K7" s="13"/>
    </row>
    <row r="8" spans="1:11" s="3" customFormat="1" ht="36" hidden="1" customHeight="1" x14ac:dyDescent="0.3">
      <c r="A8" s="659"/>
      <c r="B8" s="397" t="s">
        <v>14</v>
      </c>
      <c r="C8" s="398" t="s">
        <v>11</v>
      </c>
      <c r="D8" s="399"/>
      <c r="E8" s="649"/>
      <c r="F8" s="656"/>
      <c r="G8" s="641"/>
      <c r="H8" s="13"/>
      <c r="I8" s="13"/>
      <c r="J8" s="13"/>
      <c r="K8" s="13"/>
    </row>
    <row r="9" spans="1:11" s="3" customFormat="1" hidden="1" x14ac:dyDescent="0.3">
      <c r="A9" s="461"/>
      <c r="B9" s="401" t="s">
        <v>15</v>
      </c>
      <c r="C9" s="402">
        <v>0.2</v>
      </c>
      <c r="D9" s="403" t="e">
        <f>1-(D8/D7)</f>
        <v>#DIV/0!</v>
      </c>
      <c r="E9" s="650"/>
      <c r="F9" s="656"/>
      <c r="G9" s="641"/>
      <c r="H9" s="13"/>
      <c r="I9" s="13"/>
      <c r="J9" s="13"/>
      <c r="K9" s="13"/>
    </row>
    <row r="10" spans="1:11" s="3" customFormat="1" hidden="1" x14ac:dyDescent="0.3">
      <c r="A10" s="461" t="s">
        <v>16</v>
      </c>
      <c r="B10" s="397" t="s">
        <v>17</v>
      </c>
      <c r="C10" s="398" t="s">
        <v>11</v>
      </c>
      <c r="D10" s="399"/>
      <c r="E10" s="648" t="s">
        <v>18</v>
      </c>
      <c r="F10" s="656"/>
      <c r="G10" s="641"/>
      <c r="H10" s="14"/>
      <c r="I10" s="14"/>
      <c r="J10" s="14"/>
      <c r="K10" s="14"/>
    </row>
    <row r="11" spans="1:11" s="3" customFormat="1" ht="10.8" hidden="1" customHeight="1" x14ac:dyDescent="0.3">
      <c r="A11" s="461"/>
      <c r="B11" s="397" t="s">
        <v>14</v>
      </c>
      <c r="C11" s="398" t="s">
        <v>11</v>
      </c>
      <c r="D11" s="399"/>
      <c r="E11" s="649"/>
      <c r="F11" s="656"/>
      <c r="G11" s="641"/>
      <c r="H11" s="14"/>
      <c r="I11" s="14"/>
      <c r="J11" s="14"/>
      <c r="K11" s="14"/>
    </row>
    <row r="12" spans="1:11" s="3" customFormat="1" ht="24.6" hidden="1" customHeight="1" x14ac:dyDescent="0.3">
      <c r="A12" s="461"/>
      <c r="B12" s="401" t="s">
        <v>15</v>
      </c>
      <c r="C12" s="402">
        <v>0.2</v>
      </c>
      <c r="D12" s="404" t="e">
        <f>1-(D11/D10)</f>
        <v>#DIV/0!</v>
      </c>
      <c r="E12" s="650"/>
      <c r="F12" s="656"/>
      <c r="G12" s="641"/>
    </row>
    <row r="13" spans="1:11" s="3" customFormat="1" ht="13.05" hidden="1" customHeight="1" x14ac:dyDescent="0.3">
      <c r="A13" s="461" t="s">
        <v>19</v>
      </c>
      <c r="B13" s="397" t="s">
        <v>17</v>
      </c>
      <c r="C13" s="398" t="s">
        <v>11</v>
      </c>
      <c r="D13" s="399"/>
      <c r="E13" s="648" t="s">
        <v>20</v>
      </c>
      <c r="F13" s="656"/>
      <c r="G13" s="641"/>
    </row>
    <row r="14" spans="1:11" s="3" customFormat="1" hidden="1" x14ac:dyDescent="0.3">
      <c r="A14" s="461"/>
      <c r="B14" s="397" t="s">
        <v>14</v>
      </c>
      <c r="C14" s="398" t="s">
        <v>11</v>
      </c>
      <c r="D14" s="399"/>
      <c r="E14" s="649"/>
      <c r="F14" s="656"/>
      <c r="G14" s="641"/>
    </row>
    <row r="15" spans="1:11" s="3" customFormat="1" ht="16.05" hidden="1" customHeight="1" x14ac:dyDescent="0.3">
      <c r="A15" s="461"/>
      <c r="B15" s="401" t="s">
        <v>15</v>
      </c>
      <c r="C15" s="402">
        <v>0.5</v>
      </c>
      <c r="D15" s="404" t="e">
        <f>1-(D14/D13)</f>
        <v>#DIV/0!</v>
      </c>
      <c r="E15" s="650"/>
      <c r="F15" s="658"/>
      <c r="G15" s="641"/>
    </row>
    <row r="16" spans="1:11" s="3" customFormat="1" hidden="1" x14ac:dyDescent="0.3">
      <c r="A16" s="462" t="s">
        <v>21</v>
      </c>
      <c r="B16" s="9"/>
      <c r="C16" s="10"/>
      <c r="D16" s="10"/>
      <c r="E16" s="10"/>
      <c r="F16" s="463"/>
      <c r="G16" s="641"/>
    </row>
    <row r="17" spans="1:7" s="3" customFormat="1" ht="26.4" hidden="1" x14ac:dyDescent="0.3">
      <c r="A17" s="461" t="s">
        <v>22</v>
      </c>
      <c r="B17" s="400" t="s">
        <v>23</v>
      </c>
      <c r="C17" s="398" t="s">
        <v>11</v>
      </c>
      <c r="D17" s="399"/>
      <c r="E17" s="663" t="s">
        <v>24</v>
      </c>
      <c r="F17" s="654" t="s">
        <v>13</v>
      </c>
      <c r="G17" s="641"/>
    </row>
    <row r="18" spans="1:7" s="3" customFormat="1" ht="37.35" hidden="1" customHeight="1" x14ac:dyDescent="0.3">
      <c r="A18" s="461" t="s">
        <v>25</v>
      </c>
      <c r="B18" s="400"/>
      <c r="C18" s="405"/>
      <c r="D18" s="406"/>
      <c r="E18" s="663"/>
      <c r="F18" s="655"/>
      <c r="G18" s="641"/>
    </row>
    <row r="19" spans="1:7" s="3" customFormat="1" hidden="1" x14ac:dyDescent="0.3">
      <c r="A19" s="456" t="s">
        <v>26</v>
      </c>
      <c r="B19" s="6"/>
      <c r="C19" s="7"/>
      <c r="D19" s="7"/>
      <c r="E19" s="7"/>
      <c r="F19" s="464"/>
      <c r="G19" s="641"/>
    </row>
    <row r="20" spans="1:7" s="3" customFormat="1" hidden="1" x14ac:dyDescent="0.3">
      <c r="A20" s="459" t="s">
        <v>27</v>
      </c>
      <c r="B20" s="9"/>
      <c r="C20" s="10"/>
      <c r="D20" s="10"/>
      <c r="E20" s="11" t="s">
        <v>8</v>
      </c>
      <c r="F20" s="460"/>
      <c r="G20" s="641"/>
    </row>
    <row r="21" spans="1:7" s="3" customFormat="1" hidden="1" x14ac:dyDescent="0.3">
      <c r="A21" s="461" t="s">
        <v>28</v>
      </c>
      <c r="B21" s="397" t="s">
        <v>29</v>
      </c>
      <c r="C21" s="398" t="s">
        <v>30</v>
      </c>
      <c r="D21" s="407"/>
      <c r="E21" s="665" t="s">
        <v>31</v>
      </c>
      <c r="F21" s="657" t="s">
        <v>13</v>
      </c>
      <c r="G21" s="641"/>
    </row>
    <row r="22" spans="1:7" s="3" customFormat="1" hidden="1" x14ac:dyDescent="0.3">
      <c r="A22" s="465"/>
      <c r="B22" s="397" t="s">
        <v>32</v>
      </c>
      <c r="C22" s="398" t="s">
        <v>30</v>
      </c>
      <c r="D22" s="407"/>
      <c r="E22" s="666"/>
      <c r="F22" s="656"/>
      <c r="G22" s="641"/>
    </row>
    <row r="23" spans="1:7" s="3" customFormat="1" hidden="1" x14ac:dyDescent="0.3">
      <c r="A23" s="461"/>
      <c r="B23" s="401" t="s">
        <v>15</v>
      </c>
      <c r="C23" s="402">
        <v>0.25</v>
      </c>
      <c r="D23" s="408" t="e">
        <f>1-(D22/D21)</f>
        <v>#DIV/0!</v>
      </c>
      <c r="E23" s="667"/>
      <c r="F23" s="656"/>
      <c r="G23" s="641"/>
    </row>
    <row r="24" spans="1:7" s="3" customFormat="1" ht="22.8" hidden="1" x14ac:dyDescent="0.3">
      <c r="A24" s="461" t="s">
        <v>33</v>
      </c>
      <c r="B24" s="401" t="s">
        <v>14</v>
      </c>
      <c r="C24" s="402">
        <v>1</v>
      </c>
      <c r="D24" s="404"/>
      <c r="E24" s="409" t="s">
        <v>34</v>
      </c>
      <c r="F24" s="656"/>
      <c r="G24" s="641"/>
    </row>
    <row r="25" spans="1:7" s="3" customFormat="1" hidden="1" x14ac:dyDescent="0.3">
      <c r="A25" s="461" t="s">
        <v>35</v>
      </c>
      <c r="B25" s="397" t="s">
        <v>36</v>
      </c>
      <c r="C25" s="410" t="s">
        <v>37</v>
      </c>
      <c r="D25" s="407"/>
      <c r="E25" s="663" t="s">
        <v>38</v>
      </c>
      <c r="F25" s="656"/>
      <c r="G25" s="641"/>
    </row>
    <row r="26" spans="1:7" s="3" customFormat="1" hidden="1" x14ac:dyDescent="0.3">
      <c r="A26" s="461"/>
      <c r="B26" s="411" t="s">
        <v>39</v>
      </c>
      <c r="C26" s="410" t="s">
        <v>40</v>
      </c>
      <c r="D26" s="407"/>
      <c r="E26" s="663"/>
      <c r="F26" s="656"/>
      <c r="G26" s="641"/>
    </row>
    <row r="27" spans="1:7" s="3" customFormat="1" hidden="1" x14ac:dyDescent="0.3">
      <c r="A27" s="461"/>
      <c r="B27" s="412" t="s">
        <v>41</v>
      </c>
      <c r="C27" s="413">
        <v>4</v>
      </c>
      <c r="D27" s="414" t="e">
        <f>D26/D25</f>
        <v>#DIV/0!</v>
      </c>
      <c r="E27" s="663"/>
      <c r="F27" s="656"/>
      <c r="G27" s="641"/>
    </row>
    <row r="28" spans="1:7" s="3" customFormat="1" hidden="1" x14ac:dyDescent="0.3">
      <c r="A28" s="466" t="s">
        <v>42</v>
      </c>
      <c r="B28" s="397" t="s">
        <v>43</v>
      </c>
      <c r="C28" s="398" t="s">
        <v>30</v>
      </c>
      <c r="D28" s="399">
        <f>D22+D26</f>
        <v>0</v>
      </c>
      <c r="E28" s="415"/>
      <c r="F28" s="656"/>
      <c r="G28" s="641"/>
    </row>
    <row r="29" spans="1:7" s="3" customFormat="1" hidden="1" x14ac:dyDescent="0.3">
      <c r="A29" s="659" t="s">
        <v>44</v>
      </c>
      <c r="B29" s="397" t="s">
        <v>45</v>
      </c>
      <c r="C29" s="398" t="s">
        <v>46</v>
      </c>
      <c r="D29" s="407"/>
      <c r="E29" s="415"/>
      <c r="F29" s="656"/>
      <c r="G29" s="641"/>
    </row>
    <row r="30" spans="1:7" s="3" customFormat="1" hidden="1" x14ac:dyDescent="0.3">
      <c r="A30" s="659"/>
      <c r="B30" s="397" t="s">
        <v>47</v>
      </c>
      <c r="C30" s="398" t="s">
        <v>46</v>
      </c>
      <c r="D30" s="407"/>
      <c r="E30" s="409" t="s">
        <v>48</v>
      </c>
      <c r="F30" s="658"/>
      <c r="G30" s="641"/>
    </row>
    <row r="31" spans="1:7" s="3" customFormat="1" hidden="1" x14ac:dyDescent="0.3">
      <c r="A31" s="459" t="s">
        <v>49</v>
      </c>
      <c r="B31" s="8"/>
      <c r="C31" s="11"/>
      <c r="D31" s="17"/>
      <c r="E31" s="11" t="s">
        <v>8</v>
      </c>
      <c r="F31" s="460"/>
      <c r="G31" s="641"/>
    </row>
    <row r="32" spans="1:7" s="3" customFormat="1" ht="22.8" hidden="1" x14ac:dyDescent="0.3">
      <c r="A32" s="461" t="s">
        <v>50</v>
      </c>
      <c r="B32" s="397"/>
      <c r="C32" s="410" t="s">
        <v>30</v>
      </c>
      <c r="D32" s="407"/>
      <c r="E32" s="409" t="s">
        <v>51</v>
      </c>
      <c r="F32" s="656" t="s">
        <v>13</v>
      </c>
      <c r="G32" s="641"/>
    </row>
    <row r="33" spans="1:22" s="3" customFormat="1" hidden="1" x14ac:dyDescent="0.3">
      <c r="A33" s="461" t="s">
        <v>52</v>
      </c>
      <c r="B33" s="397"/>
      <c r="C33" s="410" t="s">
        <v>30</v>
      </c>
      <c r="D33" s="407"/>
      <c r="E33" s="416"/>
      <c r="F33" s="656"/>
      <c r="G33" s="641"/>
    </row>
    <row r="34" spans="1:22" s="3" customFormat="1" ht="39.6" hidden="1" x14ac:dyDescent="0.3">
      <c r="A34" s="461" t="s">
        <v>53</v>
      </c>
      <c r="B34" s="397"/>
      <c r="C34" s="410" t="s">
        <v>30</v>
      </c>
      <c r="D34" s="399">
        <f>SUM(D32:D33)</f>
        <v>0</v>
      </c>
      <c r="E34" s="415"/>
      <c r="F34" s="656"/>
      <c r="G34" s="641"/>
    </row>
    <row r="35" spans="1:22" s="3" customFormat="1" ht="39.6" hidden="1" x14ac:dyDescent="0.3">
      <c r="A35" s="466" t="s">
        <v>54</v>
      </c>
      <c r="B35" s="398"/>
      <c r="C35" s="398" t="s">
        <v>55</v>
      </c>
      <c r="D35" s="408" t="e">
        <f>D34/D28</f>
        <v>#DIV/0!</v>
      </c>
      <c r="E35" s="417"/>
      <c r="F35" s="656"/>
      <c r="G35" s="641"/>
    </row>
    <row r="36" spans="1:22" s="3" customFormat="1" x14ac:dyDescent="0.3">
      <c r="A36" s="456" t="s">
        <v>455</v>
      </c>
      <c r="B36" s="6"/>
      <c r="C36" s="7"/>
      <c r="D36" s="7"/>
      <c r="E36" s="7"/>
      <c r="F36" s="464"/>
      <c r="G36" s="641"/>
    </row>
    <row r="37" spans="1:22" s="3" customFormat="1" hidden="1" x14ac:dyDescent="0.3">
      <c r="A37" s="459" t="s">
        <v>56</v>
      </c>
      <c r="B37" s="8"/>
      <c r="C37" s="11"/>
      <c r="D37" s="11"/>
      <c r="E37" s="11" t="s">
        <v>8</v>
      </c>
      <c r="F37" s="460"/>
      <c r="G37" s="641"/>
    </row>
    <row r="38" spans="1:22" s="3" customFormat="1" hidden="1" x14ac:dyDescent="0.3">
      <c r="A38" s="461" t="s">
        <v>57</v>
      </c>
      <c r="B38" s="397"/>
      <c r="C38" s="410" t="s">
        <v>58</v>
      </c>
      <c r="D38" s="407"/>
      <c r="E38" s="418" t="s">
        <v>59</v>
      </c>
      <c r="F38" s="642" t="s">
        <v>13</v>
      </c>
      <c r="G38" s="641"/>
    </row>
    <row r="39" spans="1:22" s="3" customFormat="1" ht="39.6" hidden="1" x14ac:dyDescent="0.3">
      <c r="A39" s="461" t="s">
        <v>60</v>
      </c>
      <c r="B39" s="397"/>
      <c r="C39" s="410" t="s">
        <v>58</v>
      </c>
      <c r="D39" s="407"/>
      <c r="E39" s="417"/>
      <c r="F39" s="643"/>
      <c r="G39" s="641"/>
    </row>
    <row r="40" spans="1:22" s="3" customFormat="1" ht="39.6" hidden="1" x14ac:dyDescent="0.3">
      <c r="A40" s="461" t="s">
        <v>61</v>
      </c>
      <c r="B40" s="397"/>
      <c r="C40" s="402">
        <v>0.75</v>
      </c>
      <c r="D40" s="404" t="e">
        <f>D39/D38</f>
        <v>#DIV/0!</v>
      </c>
      <c r="E40" s="417"/>
      <c r="F40" s="644"/>
      <c r="G40" s="641"/>
    </row>
    <row r="41" spans="1:22" s="3" customFormat="1" x14ac:dyDescent="0.3">
      <c r="A41" s="459" t="s">
        <v>62</v>
      </c>
      <c r="B41" s="8"/>
      <c r="C41" s="11"/>
      <c r="D41" s="11"/>
      <c r="E41" s="11"/>
      <c r="F41" s="460"/>
    </row>
    <row r="42" spans="1:22" s="3" customFormat="1" ht="18" customHeight="1" x14ac:dyDescent="0.3">
      <c r="A42" s="467" t="s">
        <v>63</v>
      </c>
      <c r="B42" s="12" t="s">
        <v>64</v>
      </c>
      <c r="C42" s="16" t="s">
        <v>58</v>
      </c>
      <c r="D42" s="476" t="s">
        <v>477</v>
      </c>
      <c r="E42" s="672" t="s">
        <v>65</v>
      </c>
      <c r="F42" s="645">
        <f>IF(D44&lt;0.85,-1,IF(AND(0.95&gt;D44,D44&gt;=0.85),0,1))</f>
        <v>-1</v>
      </c>
      <c r="H42" s="442">
        <v>0.4</v>
      </c>
      <c r="I42" s="3">
        <f>VLOOKUP(F42,$U$42:$V$44,2,0)</f>
        <v>0</v>
      </c>
      <c r="U42" s="3">
        <v>-1</v>
      </c>
      <c r="V42" s="3">
        <v>0</v>
      </c>
    </row>
    <row r="43" spans="1:22" s="3" customFormat="1" ht="26.4" x14ac:dyDescent="0.3">
      <c r="A43" s="467" t="s">
        <v>66</v>
      </c>
      <c r="B43" s="664" t="s">
        <v>67</v>
      </c>
      <c r="C43" s="16" t="s">
        <v>58</v>
      </c>
      <c r="D43" s="476" t="s">
        <v>477</v>
      </c>
      <c r="E43" s="673"/>
      <c r="F43" s="646">
        <f>IF(C43&gt;0,1,-1)</f>
        <v>1</v>
      </c>
      <c r="U43" s="3">
        <v>0</v>
      </c>
      <c r="V43" s="3">
        <v>0.5</v>
      </c>
    </row>
    <row r="44" spans="1:22" s="420" customFormat="1" ht="30.9" customHeight="1" x14ac:dyDescent="0.3">
      <c r="A44" s="467"/>
      <c r="B44" s="664"/>
      <c r="C44" s="426">
        <v>0.95</v>
      </c>
      <c r="D44" s="419">
        <f>IFERROR(D43/D42,0)</f>
        <v>0</v>
      </c>
      <c r="E44" s="468" t="s">
        <v>452</v>
      </c>
      <c r="F44" s="647">
        <f>IF(C44&gt;0,1,-1)</f>
        <v>1</v>
      </c>
      <c r="G44" s="421" t="s">
        <v>452</v>
      </c>
      <c r="U44" s="420">
        <v>1</v>
      </c>
      <c r="V44" s="420">
        <v>1</v>
      </c>
    </row>
    <row r="45" spans="1:22" s="3" customFormat="1" x14ac:dyDescent="0.3">
      <c r="A45" s="456" t="s">
        <v>68</v>
      </c>
      <c r="B45" s="4"/>
      <c r="C45" s="5"/>
      <c r="D45" s="5"/>
      <c r="E45" s="5"/>
      <c r="F45" s="469"/>
    </row>
    <row r="46" spans="1:22" s="3" customFormat="1" x14ac:dyDescent="0.3">
      <c r="A46" s="459" t="s">
        <v>69</v>
      </c>
      <c r="B46" s="8"/>
      <c r="C46" s="11"/>
      <c r="D46" s="11"/>
      <c r="E46" s="11"/>
      <c r="F46" s="460"/>
    </row>
    <row r="47" spans="1:22" s="3" customFormat="1" ht="22.8" x14ac:dyDescent="0.3">
      <c r="A47" s="467" t="s">
        <v>70</v>
      </c>
      <c r="B47" s="12" t="s">
        <v>71</v>
      </c>
      <c r="C47" s="19" t="s">
        <v>72</v>
      </c>
      <c r="D47" s="476" t="s">
        <v>477</v>
      </c>
      <c r="E47" s="20" t="s">
        <v>73</v>
      </c>
      <c r="F47" s="645">
        <f>IF(D49&lt;0.75,-1,IF(AND(0.85&gt;D49,D49&gt;=0.75),0,1))</f>
        <v>-1</v>
      </c>
      <c r="H47" s="442">
        <v>0.4</v>
      </c>
      <c r="I47" s="3">
        <f>VLOOKUP(F47,$U$42:$V$44,2,0)</f>
        <v>0</v>
      </c>
    </row>
    <row r="48" spans="1:22" s="3" customFormat="1" ht="13.2" customHeight="1" x14ac:dyDescent="0.3">
      <c r="A48" s="467"/>
      <c r="B48" s="664" t="s">
        <v>74</v>
      </c>
      <c r="C48" s="19" t="s">
        <v>72</v>
      </c>
      <c r="D48" s="476" t="s">
        <v>477</v>
      </c>
      <c r="E48" s="670" t="s">
        <v>453</v>
      </c>
      <c r="F48" s="646">
        <f>IF(C48&gt;0,1,-1)</f>
        <v>1</v>
      </c>
    </row>
    <row r="49" spans="1:9" s="3" customFormat="1" ht="28.8" customHeight="1" x14ac:dyDescent="0.3">
      <c r="A49" s="467"/>
      <c r="B49" s="664"/>
      <c r="C49" s="425">
        <v>0.85</v>
      </c>
      <c r="D49" s="15">
        <f>IFERROR(D48/D47,0)</f>
        <v>0</v>
      </c>
      <c r="E49" s="671"/>
      <c r="F49" s="647">
        <f>IF(C49&gt;0,1,-1)</f>
        <v>1</v>
      </c>
      <c r="G49" s="421" t="s">
        <v>453</v>
      </c>
    </row>
    <row r="50" spans="1:9" s="3" customFormat="1" x14ac:dyDescent="0.3">
      <c r="A50" s="456" t="s">
        <v>75</v>
      </c>
      <c r="B50" s="4"/>
      <c r="C50" s="5"/>
      <c r="D50" s="5"/>
      <c r="E50" s="5"/>
      <c r="F50" s="469"/>
    </row>
    <row r="51" spans="1:9" s="3" customFormat="1" ht="13.2" customHeight="1" x14ac:dyDescent="0.3">
      <c r="A51" s="467" t="s">
        <v>76</v>
      </c>
      <c r="B51" s="12"/>
      <c r="C51" s="427" t="s">
        <v>77</v>
      </c>
      <c r="D51" s="476" t="s">
        <v>477</v>
      </c>
      <c r="E51" s="18"/>
      <c r="F51" s="645">
        <f>IF(AND(D55&gt;=0.05,ISNUMBER(D55)),1,-1)</f>
        <v>-1</v>
      </c>
      <c r="H51" s="442">
        <v>0.2</v>
      </c>
      <c r="I51" s="3">
        <f>VLOOKUP(F51,$U$42:$V$44,2,0)</f>
        <v>0</v>
      </c>
    </row>
    <row r="52" spans="1:9" s="3" customFormat="1" ht="13.2" customHeight="1" x14ac:dyDescent="0.3">
      <c r="A52" s="467" t="s">
        <v>78</v>
      </c>
      <c r="B52" s="12"/>
      <c r="C52" s="427" t="s">
        <v>77</v>
      </c>
      <c r="D52" s="476" t="s">
        <v>477</v>
      </c>
      <c r="E52" s="18"/>
      <c r="F52" s="646">
        <f>IF(C52&gt;0,1,-1)</f>
        <v>1</v>
      </c>
    </row>
    <row r="53" spans="1:9" s="3" customFormat="1" ht="13.2" customHeight="1" x14ac:dyDescent="0.3">
      <c r="A53" s="467" t="s">
        <v>79</v>
      </c>
      <c r="B53" s="12"/>
      <c r="C53" s="427" t="s">
        <v>77</v>
      </c>
      <c r="D53" s="476" t="s">
        <v>477</v>
      </c>
      <c r="E53" s="18"/>
      <c r="F53" s="646">
        <f>IF(C53&gt;0,1,-1)</f>
        <v>1</v>
      </c>
    </row>
    <row r="54" spans="1:9" s="3" customFormat="1" ht="13.2" customHeight="1" x14ac:dyDescent="0.3">
      <c r="A54" s="467" t="s">
        <v>80</v>
      </c>
      <c r="B54" s="12"/>
      <c r="C54" s="427" t="s">
        <v>77</v>
      </c>
      <c r="D54" s="424">
        <f>SUM(D51:D53)</f>
        <v>0</v>
      </c>
      <c r="E54" s="18"/>
      <c r="F54" s="646">
        <f>IF(D56&lt;0.75,-1,IF(AND(0.85&gt;D56,D56&gt;=0.75),0,1))</f>
        <v>1</v>
      </c>
    </row>
    <row r="55" spans="1:9" s="3" customFormat="1" ht="26.4" x14ac:dyDescent="0.3">
      <c r="A55" s="467" t="s">
        <v>81</v>
      </c>
      <c r="B55" s="12"/>
      <c r="C55" s="428">
        <v>0.05</v>
      </c>
      <c r="D55" s="477" t="s">
        <v>478</v>
      </c>
      <c r="E55" s="470" t="s">
        <v>454</v>
      </c>
      <c r="F55" s="646">
        <f>IF(C55&gt;0,1,-1)</f>
        <v>1</v>
      </c>
      <c r="G55" s="421" t="s">
        <v>454</v>
      </c>
    </row>
    <row r="56" spans="1:9" s="3" customFormat="1" ht="13.2" customHeight="1" thickBot="1" x14ac:dyDescent="0.35">
      <c r="A56" s="471" t="s">
        <v>82</v>
      </c>
      <c r="B56" s="472"/>
      <c r="C56" s="473" t="s">
        <v>83</v>
      </c>
      <c r="D56" s="478" t="s">
        <v>477</v>
      </c>
      <c r="E56" s="474"/>
      <c r="F56" s="674">
        <f>IF(C56&gt;0,1,-1)</f>
        <v>1</v>
      </c>
    </row>
    <row r="57" spans="1:9" s="3" customFormat="1" hidden="1" x14ac:dyDescent="0.3">
      <c r="A57" s="4" t="s">
        <v>84</v>
      </c>
      <c r="B57" s="4"/>
      <c r="C57" s="5"/>
      <c r="D57" s="5"/>
      <c r="E57" s="5"/>
      <c r="F57" s="5"/>
    </row>
    <row r="58" spans="1:9" s="3" customFormat="1" hidden="1" x14ac:dyDescent="0.3">
      <c r="A58" s="400" t="s">
        <v>85</v>
      </c>
      <c r="B58" s="397"/>
      <c r="C58" s="402">
        <v>0.5</v>
      </c>
      <c r="D58" s="410"/>
      <c r="E58" s="417" t="s">
        <v>86</v>
      </c>
      <c r="F58" s="668" t="s">
        <v>13</v>
      </c>
    </row>
    <row r="59" spans="1:9" s="3" customFormat="1" hidden="1" x14ac:dyDescent="0.3">
      <c r="A59" s="400" t="s">
        <v>87</v>
      </c>
      <c r="B59" s="397"/>
      <c r="C59" s="422">
        <v>5</v>
      </c>
      <c r="D59" s="398"/>
      <c r="E59" s="417"/>
      <c r="F59" s="668"/>
    </row>
    <row r="60" spans="1:9" s="3" customFormat="1" hidden="1" x14ac:dyDescent="0.3">
      <c r="A60" s="400" t="s">
        <v>88</v>
      </c>
      <c r="B60" s="397"/>
      <c r="C60" s="422">
        <v>0</v>
      </c>
      <c r="D60" s="398"/>
      <c r="E60" s="417"/>
      <c r="F60" s="668"/>
    </row>
    <row r="61" spans="1:9" s="3" customFormat="1" hidden="1" x14ac:dyDescent="0.3">
      <c r="A61" s="4" t="s">
        <v>89</v>
      </c>
      <c r="B61" s="4"/>
      <c r="C61" s="5"/>
      <c r="D61" s="5"/>
      <c r="E61" s="5"/>
      <c r="F61" s="5"/>
    </row>
    <row r="62" spans="1:9" s="3" customFormat="1" hidden="1" x14ac:dyDescent="0.3">
      <c r="A62" s="400" t="s">
        <v>90</v>
      </c>
      <c r="B62" s="401" t="s">
        <v>91</v>
      </c>
      <c r="C62" s="402">
        <v>0.75</v>
      </c>
      <c r="D62" s="410"/>
      <c r="E62" s="418" t="s">
        <v>92</v>
      </c>
      <c r="F62" s="668" t="s">
        <v>13</v>
      </c>
    </row>
    <row r="63" spans="1:9" s="3" customFormat="1" hidden="1" x14ac:dyDescent="0.3">
      <c r="A63" s="400"/>
      <c r="B63" s="401" t="s">
        <v>93</v>
      </c>
      <c r="C63" s="402">
        <v>0.6</v>
      </c>
      <c r="D63" s="410"/>
      <c r="E63" s="417"/>
      <c r="F63" s="668"/>
    </row>
    <row r="64" spans="1:9" s="3" customFormat="1" ht="26.4" hidden="1" x14ac:dyDescent="0.3">
      <c r="A64" s="400" t="s">
        <v>94</v>
      </c>
      <c r="B64" s="397"/>
      <c r="C64" s="402">
        <v>0.7</v>
      </c>
      <c r="D64" s="410"/>
      <c r="E64" s="423" t="s">
        <v>95</v>
      </c>
      <c r="F64" s="668"/>
    </row>
    <row r="65" spans="1:9" s="3" customFormat="1" hidden="1" x14ac:dyDescent="0.3">
      <c r="A65" s="4" t="s">
        <v>96</v>
      </c>
      <c r="B65" s="4"/>
      <c r="C65" s="5"/>
      <c r="D65" s="5"/>
      <c r="E65" s="5"/>
      <c r="F65" s="5"/>
    </row>
    <row r="66" spans="1:9" s="3" customFormat="1" hidden="1" x14ac:dyDescent="0.3">
      <c r="A66" s="400" t="s">
        <v>97</v>
      </c>
      <c r="B66" s="397" t="s">
        <v>98</v>
      </c>
      <c r="C66" s="402">
        <v>1</v>
      </c>
      <c r="D66" s="410"/>
      <c r="E66" s="423" t="s">
        <v>99</v>
      </c>
      <c r="F66" s="668" t="s">
        <v>13</v>
      </c>
    </row>
    <row r="67" spans="1:9" s="3" customFormat="1" hidden="1" x14ac:dyDescent="0.3">
      <c r="A67" s="400"/>
      <c r="B67" s="397" t="s">
        <v>100</v>
      </c>
      <c r="C67" s="402">
        <v>1</v>
      </c>
      <c r="D67" s="410"/>
      <c r="E67" s="417"/>
      <c r="F67" s="669"/>
    </row>
    <row r="68" spans="1:9" s="3" customFormat="1" hidden="1" x14ac:dyDescent="0.3">
      <c r="A68" s="400" t="s">
        <v>101</v>
      </c>
      <c r="B68" s="397"/>
      <c r="C68" s="422" t="s">
        <v>102</v>
      </c>
      <c r="D68" s="410"/>
      <c r="E68" s="417"/>
      <c r="F68" s="669"/>
    </row>
    <row r="71" spans="1:9" x14ac:dyDescent="0.25">
      <c r="H71" s="450">
        <f>SUMPRODUCT(H42:H51,I42:I51)</f>
        <v>0</v>
      </c>
      <c r="I71" s="21">
        <f>IF(H71&lt;0.5,-1,IF(AND(0.75&gt;H71,H71&gt;=0.5),0,1))</f>
        <v>-1</v>
      </c>
    </row>
  </sheetData>
  <sheetProtection password="AB58" sheet="1" objects="1" scenarios="1"/>
  <mergeCells count="26">
    <mergeCell ref="B48:B49"/>
    <mergeCell ref="E13:E15"/>
    <mergeCell ref="E21:E23"/>
    <mergeCell ref="F58:F60"/>
    <mergeCell ref="F66:F68"/>
    <mergeCell ref="F62:F64"/>
    <mergeCell ref="E48:E49"/>
    <mergeCell ref="E42:E43"/>
    <mergeCell ref="B43:B44"/>
    <mergeCell ref="F51:F56"/>
    <mergeCell ref="A1:F1"/>
    <mergeCell ref="F17:F18"/>
    <mergeCell ref="F32:F35"/>
    <mergeCell ref="F21:F30"/>
    <mergeCell ref="F7:F15"/>
    <mergeCell ref="A7:A8"/>
    <mergeCell ref="A2:F2"/>
    <mergeCell ref="E25:E27"/>
    <mergeCell ref="E17:E18"/>
    <mergeCell ref="A29:A30"/>
    <mergeCell ref="G7:G40"/>
    <mergeCell ref="F38:F40"/>
    <mergeCell ref="F42:F44"/>
    <mergeCell ref="F47:F49"/>
    <mergeCell ref="E7:E9"/>
    <mergeCell ref="E10:E12"/>
  </mergeCells>
  <conditionalFormatting sqref="F42">
    <cfRule type="cellIs" dxfId="17" priority="7" operator="equal">
      <formula>-1</formula>
    </cfRule>
    <cfRule type="cellIs" dxfId="16" priority="8" stopIfTrue="1" operator="equal">
      <formula>0</formula>
    </cfRule>
    <cfRule type="cellIs" dxfId="15" priority="9" stopIfTrue="1" operator="equal">
      <formula>1</formula>
    </cfRule>
  </conditionalFormatting>
  <conditionalFormatting sqref="F47">
    <cfRule type="cellIs" dxfId="14" priority="4" operator="equal">
      <formula>-1</formula>
    </cfRule>
    <cfRule type="cellIs" dxfId="13" priority="5" stopIfTrue="1" operator="equal">
      <formula>0</formula>
    </cfRule>
    <cfRule type="cellIs" dxfId="12" priority="6" stopIfTrue="1" operator="equal">
      <formula>1</formula>
    </cfRule>
  </conditionalFormatting>
  <conditionalFormatting sqref="F51">
    <cfRule type="cellIs" dxfId="11" priority="1" operator="equal">
      <formula>-1</formula>
    </cfRule>
    <cfRule type="cellIs" dxfId="10" priority="2" stopIfTrue="1" operator="equal">
      <formula>0</formula>
    </cfRule>
    <cfRule type="cellIs" dxfId="9" priority="3" stopIfTrue="1" operator="equal">
      <formula>1</formula>
    </cfRule>
  </conditionalFormatting>
  <pageMargins left="0.70866141732283505" right="0.70866141732283505" top="0.511811023622047" bottom="0.74803149606299202" header="0.31496062992126" footer="0.31496062992126"/>
  <pageSetup paperSize="9" scale="73" orientation="landscape" r:id="rId1"/>
  <headerFooter>
    <oddFooter>&amp;L05007-TLK-P990000-SH-000060 Revision 3&amp;CPage &amp;P&amp;R&amp;A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DCD00"/>
  </sheetPr>
  <dimension ref="A1:AR736"/>
  <sheetViews>
    <sheetView showGridLines="0" view="pageBreakPreview" topLeftCell="A4" zoomScale="70" zoomScaleNormal="70" zoomScaleSheetLayoutView="70" zoomScalePageLayoutView="70" workbookViewId="0">
      <selection activeCell="AK31" sqref="AK31"/>
    </sheetView>
  </sheetViews>
  <sheetFormatPr defaultRowHeight="14.4" x14ac:dyDescent="0.3"/>
  <cols>
    <col min="1" max="1" width="2.6640625" style="36" customWidth="1"/>
    <col min="2" max="2" width="1.6640625" style="36" customWidth="1"/>
    <col min="3" max="3" width="25.6640625" style="36" customWidth="1"/>
    <col min="4" max="4" width="13.6640625" style="36" customWidth="1"/>
    <col min="5" max="5" width="14.5546875" style="36" bestFit="1" customWidth="1"/>
    <col min="6" max="6" width="13.6640625" style="36" customWidth="1"/>
    <col min="7" max="7" width="15.33203125" style="36" customWidth="1"/>
    <col min="8" max="8" width="15.5546875" style="36" customWidth="1"/>
    <col min="9" max="9" width="19.88671875" style="36" customWidth="1"/>
    <col min="10" max="10" width="0.6640625" style="36" customWidth="1"/>
    <col min="11" max="11" width="1.6640625" style="36" customWidth="1"/>
    <col min="12" max="12" width="0.6640625" style="36" customWidth="1"/>
    <col min="13" max="20" width="14.6640625" style="36" customWidth="1"/>
    <col min="21" max="21" width="1.6640625" style="36" customWidth="1"/>
    <col min="22" max="22" width="1.33203125" style="36" customWidth="1"/>
    <col min="23" max="23" width="1.6640625" style="36" customWidth="1"/>
    <col min="24" max="24" width="32.33203125" style="36" customWidth="1"/>
    <col min="25" max="25" width="10.33203125" style="36" bestFit="1" customWidth="1"/>
    <col min="26" max="26" width="11" style="36" customWidth="1"/>
    <col min="27" max="27" width="11.5546875" style="38" customWidth="1"/>
    <col min="28" max="28" width="12" style="38" customWidth="1"/>
    <col min="29" max="29" width="13.77734375" style="36" bestFit="1" customWidth="1"/>
    <col min="30" max="30" width="17.21875" style="36" customWidth="1"/>
    <col min="31" max="31" width="1.6640625" style="36" customWidth="1"/>
    <col min="32" max="32" width="2.6640625" style="36" customWidth="1"/>
    <col min="33" max="33" width="9.6640625" style="36" bestFit="1" customWidth="1"/>
    <col min="34" max="34" width="8.88671875" style="36"/>
    <col min="35" max="35" width="10.33203125" style="36" bestFit="1" customWidth="1"/>
    <col min="36" max="36" width="8.21875" style="36" bestFit="1" customWidth="1"/>
    <col min="37" max="37" width="7.6640625" style="36" customWidth="1"/>
    <col min="38" max="38" width="8.88671875" style="36"/>
    <col min="39" max="39" width="8" style="36" customWidth="1"/>
    <col min="40" max="40" width="16.6640625" style="36" bestFit="1" customWidth="1"/>
    <col min="41" max="41" width="16" style="36" bestFit="1" customWidth="1"/>
    <col min="42" max="43" width="11.44140625" style="36" bestFit="1" customWidth="1"/>
    <col min="44" max="44" width="11.33203125" style="36" bestFit="1" customWidth="1"/>
    <col min="45" max="45" width="22.44140625" style="36" bestFit="1" customWidth="1"/>
    <col min="46" max="48" width="12.44140625" style="36" bestFit="1" customWidth="1"/>
    <col min="49" max="49" width="12.5546875" style="36" bestFit="1" customWidth="1"/>
    <col min="50" max="50" width="12.44140625" style="36" bestFit="1" customWidth="1"/>
    <col min="51" max="51" width="12" style="36" bestFit="1" customWidth="1"/>
    <col min="52" max="52" width="13" style="36" bestFit="1" customWidth="1"/>
    <col min="53" max="54" width="13.6640625" style="36" bestFit="1" customWidth="1"/>
    <col min="55" max="55" width="15.6640625" style="36" customWidth="1"/>
    <col min="56" max="58" width="14.33203125" style="36" customWidth="1"/>
    <col min="59" max="63" width="18.44140625" style="36" customWidth="1"/>
    <col min="64" max="64" width="14.5546875" style="36" customWidth="1"/>
    <col min="65" max="65" width="8.88671875" style="36"/>
    <col min="66" max="66" width="10" style="36" bestFit="1" customWidth="1"/>
    <col min="67" max="16384" width="8.88671875" style="36"/>
  </cols>
  <sheetData>
    <row r="1" spans="1:37" x14ac:dyDescent="0.3">
      <c r="N1" s="37"/>
      <c r="O1" s="37"/>
      <c r="P1" s="37"/>
      <c r="Q1" s="37"/>
      <c r="AH1" s="39" t="s">
        <v>262</v>
      </c>
      <c r="AI1" s="40" t="s">
        <v>267</v>
      </c>
      <c r="AK1" s="40" t="s">
        <v>267</v>
      </c>
    </row>
    <row r="2" spans="1:37" x14ac:dyDescent="0.3">
      <c r="N2" s="37"/>
      <c r="O2" s="37"/>
      <c r="P2" s="37"/>
      <c r="Q2" s="37"/>
      <c r="AI2" s="40" t="s">
        <v>268</v>
      </c>
      <c r="AK2" s="40" t="s">
        <v>268</v>
      </c>
    </row>
    <row r="3" spans="1:37" x14ac:dyDescent="0.3">
      <c r="N3" s="37"/>
      <c r="O3" s="37"/>
      <c r="P3" s="37"/>
      <c r="Q3" s="37"/>
      <c r="AI3" s="40" t="s">
        <v>259</v>
      </c>
      <c r="AK3" s="40" t="s">
        <v>259</v>
      </c>
    </row>
    <row r="4" spans="1:37" ht="16.5" customHeight="1" thickBot="1" x14ac:dyDescent="0.35">
      <c r="A4" s="41"/>
      <c r="B4" s="42"/>
      <c r="C4" s="42"/>
      <c r="D4" s="43">
        <f>'II. Monthly Report Scheduling'!C9</f>
        <v>43760</v>
      </c>
      <c r="E4" s="42"/>
      <c r="F4" s="42"/>
      <c r="G4" s="42"/>
      <c r="H4" s="42"/>
      <c r="I4" s="42"/>
      <c r="J4" s="42"/>
      <c r="K4" s="42"/>
      <c r="L4" s="42"/>
      <c r="M4" s="42"/>
      <c r="N4" s="42"/>
      <c r="O4" s="42"/>
      <c r="P4" s="42"/>
      <c r="Q4" s="42"/>
      <c r="R4" s="42"/>
      <c r="S4" s="42"/>
      <c r="T4" s="42"/>
      <c r="U4" s="42"/>
      <c r="V4" s="42"/>
      <c r="W4" s="42"/>
      <c r="X4" s="42"/>
      <c r="Y4" s="42"/>
      <c r="Z4" s="42"/>
      <c r="AA4" s="44"/>
      <c r="AB4" s="44"/>
      <c r="AC4" s="42"/>
      <c r="AD4" s="42"/>
      <c r="AE4" s="42"/>
      <c r="AF4" s="42"/>
      <c r="AG4" s="42"/>
      <c r="AI4" s="40" t="s">
        <v>260</v>
      </c>
      <c r="AK4" s="40" t="s">
        <v>260</v>
      </c>
    </row>
    <row r="5" spans="1:37" s="49" customFormat="1" ht="28.8" thickTop="1" x14ac:dyDescent="0.3">
      <c r="A5" s="45"/>
      <c r="B5" s="46" t="s">
        <v>270</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8"/>
    </row>
    <row r="6" spans="1:37" s="49" customFormat="1" ht="21" x14ac:dyDescent="0.3">
      <c r="A6" s="50"/>
      <c r="B6" s="172" t="str">
        <f>'I. Monthly Report Statistics'!D3</f>
        <v>Please fill in</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2"/>
    </row>
    <row r="7" spans="1:37" s="49" customFormat="1" ht="22.5" customHeight="1" x14ac:dyDescent="0.3">
      <c r="A7" s="50"/>
      <c r="B7" s="562">
        <f>'I. Monthly Report Statistics'!D10</f>
        <v>43760</v>
      </c>
      <c r="C7" s="53"/>
      <c r="D7" s="171"/>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4"/>
    </row>
    <row r="8" spans="1:37" s="49" customFormat="1" ht="1.5" customHeight="1" x14ac:dyDescent="0.3">
      <c r="A8" s="50"/>
      <c r="B8" s="55"/>
      <c r="C8" s="55"/>
      <c r="D8" s="55"/>
      <c r="E8" s="55"/>
      <c r="F8" s="55"/>
      <c r="G8" s="55"/>
      <c r="H8" s="55"/>
      <c r="I8" s="55"/>
      <c r="J8" s="55"/>
      <c r="K8" s="55"/>
      <c r="L8" s="55"/>
      <c r="M8" s="55"/>
      <c r="N8" s="55"/>
      <c r="O8" s="55"/>
      <c r="P8" s="55"/>
      <c r="Q8" s="55"/>
      <c r="R8" s="55"/>
      <c r="S8" s="55"/>
      <c r="T8" s="55"/>
      <c r="U8" s="55"/>
      <c r="V8" s="55"/>
      <c r="W8" s="55"/>
      <c r="X8" s="55"/>
      <c r="Y8" s="55"/>
      <c r="Z8" s="55"/>
      <c r="AA8" s="56"/>
      <c r="AB8" s="56"/>
      <c r="AC8" s="55"/>
      <c r="AD8" s="55"/>
      <c r="AE8" s="55"/>
      <c r="AF8" s="52"/>
    </row>
    <row r="9" spans="1:37" s="49" customFormat="1" ht="16.2" thickBot="1" x14ac:dyDescent="0.35">
      <c r="A9" s="50"/>
      <c r="B9" s="713" t="s">
        <v>278</v>
      </c>
      <c r="C9" s="713"/>
      <c r="D9" s="713"/>
      <c r="E9" s="713"/>
      <c r="F9" s="713"/>
      <c r="G9" s="713"/>
      <c r="H9" s="713"/>
      <c r="I9" s="713"/>
      <c r="J9" s="713"/>
      <c r="K9" s="173"/>
      <c r="L9" s="713" t="s">
        <v>297</v>
      </c>
      <c r="M9" s="713"/>
      <c r="N9" s="713"/>
      <c r="O9" s="713"/>
      <c r="P9" s="713"/>
      <c r="Q9" s="713"/>
      <c r="R9" s="713"/>
      <c r="S9" s="713"/>
      <c r="T9" s="713"/>
      <c r="U9" s="713"/>
      <c r="V9" s="173"/>
      <c r="W9" s="713" t="s">
        <v>247</v>
      </c>
      <c r="X9" s="713"/>
      <c r="Y9" s="713"/>
      <c r="Z9" s="713"/>
      <c r="AA9" s="713"/>
      <c r="AB9" s="713"/>
      <c r="AC9" s="713"/>
      <c r="AD9" s="713"/>
      <c r="AE9" s="713"/>
      <c r="AF9" s="174"/>
    </row>
    <row r="10" spans="1:37" s="49" customFormat="1" ht="23.4" thickTop="1" x14ac:dyDescent="0.3">
      <c r="A10" s="57"/>
      <c r="B10" s="175"/>
      <c r="C10" s="173"/>
      <c r="D10" s="173"/>
      <c r="E10" s="173"/>
      <c r="F10" s="173"/>
      <c r="G10" s="173"/>
      <c r="H10" s="173"/>
      <c r="I10" s="176"/>
      <c r="J10" s="177"/>
      <c r="K10" s="173"/>
      <c r="L10" s="178"/>
      <c r="M10" s="179" t="s">
        <v>248</v>
      </c>
      <c r="N10" s="180"/>
      <c r="O10" s="180"/>
      <c r="P10" s="180"/>
      <c r="Q10" s="180"/>
      <c r="R10" s="180"/>
      <c r="S10" s="180"/>
      <c r="T10" s="180"/>
      <c r="U10" s="181"/>
      <c r="V10" s="173"/>
      <c r="W10" s="182"/>
      <c r="X10" s="183"/>
      <c r="Y10" s="173"/>
      <c r="Z10" s="58" t="s">
        <v>378</v>
      </c>
      <c r="AA10" s="173"/>
      <c r="AB10" s="173"/>
      <c r="AC10" s="173"/>
      <c r="AD10" s="720" t="e">
        <f>IF(MIN(AD26:AD27)&gt;=0,1,IF(MIN(AD26:AD27)&gt;-14,IF(AND(MIN(AD24:AD25)&lt;-14,AD14&lt;-10%),-1,0),-1))</f>
        <v>#VALUE!</v>
      </c>
      <c r="AE10" s="184"/>
      <c r="AF10" s="185"/>
    </row>
    <row r="11" spans="1:37" s="49" customFormat="1" ht="15" thickBot="1" x14ac:dyDescent="0.35">
      <c r="A11" s="57"/>
      <c r="B11" s="186"/>
      <c r="C11" s="187" t="str">
        <f>'I. Monthly Report Statistics'!B3</f>
        <v>Participant:</v>
      </c>
      <c r="D11" s="188" t="str">
        <f>'I. Monthly Report Statistics'!D3</f>
        <v>Please fill in</v>
      </c>
      <c r="E11" s="189"/>
      <c r="F11" s="187" t="s">
        <v>277</v>
      </c>
      <c r="G11" s="187"/>
      <c r="H11" s="190"/>
      <c r="I11" s="191" t="str">
        <f>'II. Monthly Report Scheduling'!H38</f>
        <v>DD-MM-YY</v>
      </c>
      <c r="J11" s="184"/>
      <c r="K11" s="173"/>
      <c r="L11" s="192"/>
      <c r="M11" s="719" t="str">
        <f>'I. Monthly Report Statistics'!F45</f>
        <v>Insert text</v>
      </c>
      <c r="N11" s="719"/>
      <c r="O11" s="719"/>
      <c r="P11" s="719"/>
      <c r="Q11" s="719"/>
      <c r="R11" s="719"/>
      <c r="S11" s="719"/>
      <c r="T11" s="719"/>
      <c r="U11" s="193"/>
      <c r="V11" s="173"/>
      <c r="W11" s="182"/>
      <c r="X11" s="173"/>
      <c r="Y11" s="173"/>
      <c r="Z11" s="173"/>
      <c r="AA11" s="173"/>
      <c r="AB11" s="173"/>
      <c r="AC11" s="173"/>
      <c r="AD11" s="721"/>
      <c r="AE11" s="194"/>
      <c r="AF11" s="185"/>
    </row>
    <row r="12" spans="1:37" s="49" customFormat="1" ht="15" thickTop="1" x14ac:dyDescent="0.3">
      <c r="A12" s="57"/>
      <c r="B12" s="186"/>
      <c r="C12" s="195" t="s">
        <v>269</v>
      </c>
      <c r="D12" s="196" t="str">
        <f>'I. Monthly Report Statistics'!D5</f>
        <v>Please fill in</v>
      </c>
      <c r="E12" s="197"/>
      <c r="F12" s="195" t="s">
        <v>549</v>
      </c>
      <c r="G12" s="195"/>
      <c r="H12" s="198"/>
      <c r="I12" s="199" t="str">
        <f>'II. Monthly Report Scheduling'!G41</f>
        <v>DD-MM-YY</v>
      </c>
      <c r="J12" s="184"/>
      <c r="K12" s="173"/>
      <c r="L12" s="192"/>
      <c r="M12" s="719"/>
      <c r="N12" s="719"/>
      <c r="O12" s="719"/>
      <c r="P12" s="719"/>
      <c r="Q12" s="719"/>
      <c r="R12" s="719"/>
      <c r="S12" s="719"/>
      <c r="T12" s="719"/>
      <c r="U12" s="193"/>
      <c r="V12" s="173"/>
      <c r="W12" s="182"/>
      <c r="X12" s="200"/>
      <c r="Y12" s="173"/>
      <c r="Z12" s="714" t="s">
        <v>285</v>
      </c>
      <c r="AA12" s="715"/>
      <c r="AB12" s="716" t="s">
        <v>249</v>
      </c>
      <c r="AC12" s="715"/>
      <c r="AD12" s="717" t="s">
        <v>250</v>
      </c>
      <c r="AE12" s="194"/>
      <c r="AF12" s="201"/>
    </row>
    <row r="13" spans="1:37" s="49" customFormat="1" ht="15" customHeight="1" thickBot="1" x14ac:dyDescent="0.35">
      <c r="A13" s="57"/>
      <c r="B13" s="186"/>
      <c r="C13" s="195" t="s">
        <v>106</v>
      </c>
      <c r="D13" s="196" t="str">
        <f>'I. Monthly Report Statistics'!D6</f>
        <v>Please fill in</v>
      </c>
      <c r="E13" s="197"/>
      <c r="F13" s="195" t="s">
        <v>550</v>
      </c>
      <c r="G13" s="195"/>
      <c r="H13" s="202"/>
      <c r="I13" s="199" t="str">
        <f>'II. Monthly Report Scheduling'!H41</f>
        <v>DD-MM-YY</v>
      </c>
      <c r="J13" s="184"/>
      <c r="K13" s="173"/>
      <c r="L13" s="192"/>
      <c r="M13" s="719"/>
      <c r="N13" s="719"/>
      <c r="O13" s="719"/>
      <c r="P13" s="719"/>
      <c r="Q13" s="719"/>
      <c r="R13" s="719"/>
      <c r="S13" s="719"/>
      <c r="T13" s="719"/>
      <c r="U13" s="203"/>
      <c r="V13" s="173"/>
      <c r="W13" s="182"/>
      <c r="X13" s="204"/>
      <c r="Y13" s="205"/>
      <c r="Z13" s="206" t="s">
        <v>251</v>
      </c>
      <c r="AA13" s="207" t="s">
        <v>2</v>
      </c>
      <c r="AB13" s="207" t="s">
        <v>251</v>
      </c>
      <c r="AC13" s="207" t="s">
        <v>2</v>
      </c>
      <c r="AD13" s="718"/>
      <c r="AE13" s="194"/>
      <c r="AF13" s="201"/>
    </row>
    <row r="14" spans="1:37" s="49" customFormat="1" ht="15.6" thickTop="1" thickBot="1" x14ac:dyDescent="0.35">
      <c r="A14" s="57"/>
      <c r="B14" s="208"/>
      <c r="C14" s="195" t="s">
        <v>487</v>
      </c>
      <c r="D14" s="196" t="str">
        <f>'I. Monthly Report Statistics'!D7</f>
        <v>Please fill in</v>
      </c>
      <c r="E14" s="197"/>
      <c r="F14" s="195" t="s">
        <v>252</v>
      </c>
      <c r="G14" s="209"/>
      <c r="H14" s="202"/>
      <c r="I14" s="210" t="e">
        <f>I12-I13</f>
        <v>#VALUE!</v>
      </c>
      <c r="J14" s="184"/>
      <c r="K14" s="173"/>
      <c r="L14" s="192"/>
      <c r="M14" s="719"/>
      <c r="N14" s="719"/>
      <c r="O14" s="719"/>
      <c r="P14" s="719"/>
      <c r="Q14" s="719"/>
      <c r="R14" s="719"/>
      <c r="S14" s="719"/>
      <c r="T14" s="719"/>
      <c r="U14" s="211"/>
      <c r="V14" s="173"/>
      <c r="W14" s="182"/>
      <c r="X14" s="746" t="s">
        <v>253</v>
      </c>
      <c r="Y14" s="747"/>
      <c r="Z14" s="212">
        <f>'II. Monthly Report Scheduling'!K16</f>
        <v>0</v>
      </c>
      <c r="AA14" s="213">
        <f>'II. Monthly Report Scheduling'!L16</f>
        <v>0</v>
      </c>
      <c r="AB14" s="214">
        <f>'II. Monthly Report Scheduling'!G16</f>
        <v>0</v>
      </c>
      <c r="AC14" s="213">
        <f>'II. Monthly Report Scheduling'!H16</f>
        <v>0</v>
      </c>
      <c r="AD14" s="215">
        <f>'II. Monthly Report Scheduling'!I16</f>
        <v>0</v>
      </c>
      <c r="AE14" s="194"/>
      <c r="AF14" s="185"/>
    </row>
    <row r="15" spans="1:37" s="49" customFormat="1" ht="15" thickTop="1" x14ac:dyDescent="0.3">
      <c r="A15" s="57"/>
      <c r="B15" s="208"/>
      <c r="C15" s="195" t="s">
        <v>105</v>
      </c>
      <c r="D15" s="196" t="str">
        <f>'I. Monthly Report Statistics'!D8</f>
        <v>Please fill in</v>
      </c>
      <c r="E15" s="197"/>
      <c r="F15" s="195" t="s">
        <v>283</v>
      </c>
      <c r="G15" s="195"/>
      <c r="H15" s="198"/>
      <c r="I15" s="199" t="str">
        <f>'II. Monthly Report Scheduling'!G43</f>
        <v>DD-MM-YY</v>
      </c>
      <c r="J15" s="184"/>
      <c r="K15" s="173"/>
      <c r="L15" s="192"/>
      <c r="M15" s="719"/>
      <c r="N15" s="719"/>
      <c r="O15" s="719"/>
      <c r="P15" s="719"/>
      <c r="Q15" s="719"/>
      <c r="R15" s="719"/>
      <c r="S15" s="719"/>
      <c r="T15" s="719"/>
      <c r="U15" s="216"/>
      <c r="V15" s="217"/>
      <c r="W15" s="218"/>
      <c r="X15" s="200"/>
      <c r="Y15" s="200"/>
      <c r="Z15" s="219"/>
      <c r="AA15" s="219"/>
      <c r="AB15" s="219"/>
      <c r="AC15" s="219"/>
      <c r="AD15" s="219"/>
      <c r="AE15" s="194"/>
      <c r="AF15" s="201"/>
    </row>
    <row r="16" spans="1:37" s="49" customFormat="1" ht="16.2" thickBot="1" x14ac:dyDescent="0.35">
      <c r="A16" s="57"/>
      <c r="B16" s="208"/>
      <c r="C16" s="195" t="s">
        <v>240</v>
      </c>
      <c r="D16" s="196" t="str">
        <f>'I. Monthly Report Statistics'!D9</f>
        <v>Please fill in</v>
      </c>
      <c r="E16" s="197"/>
      <c r="F16" s="195" t="s">
        <v>284</v>
      </c>
      <c r="G16" s="195"/>
      <c r="H16" s="202"/>
      <c r="I16" s="199" t="str">
        <f>'II. Monthly Report Scheduling'!H43</f>
        <v>DD-MM-YY</v>
      </c>
      <c r="J16" s="184"/>
      <c r="K16" s="173"/>
      <c r="L16" s="192"/>
      <c r="M16" s="179" t="s">
        <v>298</v>
      </c>
      <c r="N16" s="224"/>
      <c r="O16" s="224"/>
      <c r="P16" s="224"/>
      <c r="Q16" s="224"/>
      <c r="R16" s="224"/>
      <c r="S16" s="224"/>
      <c r="T16" s="224"/>
      <c r="U16" s="216"/>
      <c r="V16" s="217"/>
      <c r="W16" s="220"/>
      <c r="X16" s="204"/>
      <c r="Y16" s="204"/>
      <c r="Z16" s="221"/>
      <c r="AA16" s="221"/>
      <c r="AB16" s="221"/>
      <c r="AC16" s="221"/>
      <c r="AD16" s="221"/>
      <c r="AE16" s="194"/>
      <c r="AF16" s="222"/>
    </row>
    <row r="17" spans="1:32" s="49" customFormat="1" ht="15" customHeight="1" thickTop="1" thickBot="1" x14ac:dyDescent="0.35">
      <c r="A17" s="57"/>
      <c r="B17" s="173"/>
      <c r="C17" s="195"/>
      <c r="D17" s="209"/>
      <c r="E17" s="197"/>
      <c r="F17" s="195" t="s">
        <v>252</v>
      </c>
      <c r="G17" s="209"/>
      <c r="H17" s="202"/>
      <c r="I17" s="210" t="e">
        <f>I15-I16</f>
        <v>#VALUE!</v>
      </c>
      <c r="J17" s="223"/>
      <c r="K17" s="173"/>
      <c r="L17" s="192"/>
      <c r="M17" s="730" t="str">
        <f>'I. Monthly Report Statistics'!F46</f>
        <v>Insert text</v>
      </c>
      <c r="N17" s="730"/>
      <c r="O17" s="730"/>
      <c r="P17" s="730"/>
      <c r="Q17" s="730"/>
      <c r="R17" s="730"/>
      <c r="S17" s="730"/>
      <c r="T17" s="730"/>
      <c r="U17" s="203"/>
      <c r="V17" s="173"/>
      <c r="W17" s="708" t="s">
        <v>304</v>
      </c>
      <c r="X17" s="708"/>
      <c r="Y17" s="708"/>
      <c r="Z17" s="708"/>
      <c r="AA17" s="708"/>
      <c r="AB17" s="708"/>
      <c r="AC17" s="708"/>
      <c r="AD17" s="708"/>
      <c r="AE17" s="708"/>
      <c r="AF17" s="185"/>
    </row>
    <row r="18" spans="1:32" s="49" customFormat="1" ht="16.5" customHeight="1" thickTop="1" thickBot="1" x14ac:dyDescent="0.35">
      <c r="A18" s="57"/>
      <c r="B18" s="225"/>
      <c r="C18" s="226"/>
      <c r="D18" s="227"/>
      <c r="E18" s="228"/>
      <c r="F18" s="226"/>
      <c r="G18" s="227"/>
      <c r="H18" s="229"/>
      <c r="I18" s="199"/>
      <c r="J18" s="230"/>
      <c r="K18" s="173"/>
      <c r="L18" s="192"/>
      <c r="M18" s="730"/>
      <c r="N18" s="730"/>
      <c r="O18" s="730"/>
      <c r="P18" s="730"/>
      <c r="Q18" s="730"/>
      <c r="R18" s="730"/>
      <c r="S18" s="730"/>
      <c r="T18" s="730"/>
      <c r="U18" s="203"/>
      <c r="V18" s="173"/>
      <c r="W18" s="231"/>
      <c r="X18" s="232"/>
      <c r="Y18" s="232"/>
      <c r="Z18" s="232"/>
      <c r="AA18" s="232"/>
      <c r="AB18" s="232"/>
      <c r="AC18" s="232"/>
      <c r="AD18" s="232"/>
      <c r="AE18" s="233"/>
      <c r="AF18" s="201"/>
    </row>
    <row r="19" spans="1:32" s="49" customFormat="1" ht="27.6" thickTop="1" thickBot="1" x14ac:dyDescent="0.35">
      <c r="A19" s="50"/>
      <c r="B19" s="708" t="s">
        <v>339</v>
      </c>
      <c r="C19" s="708"/>
      <c r="D19" s="708"/>
      <c r="E19" s="708"/>
      <c r="F19" s="708"/>
      <c r="G19" s="708"/>
      <c r="H19" s="708"/>
      <c r="I19" s="708"/>
      <c r="J19" s="708"/>
      <c r="K19" s="173"/>
      <c r="L19" s="192"/>
      <c r="M19" s="730"/>
      <c r="N19" s="730"/>
      <c r="O19" s="730"/>
      <c r="P19" s="730"/>
      <c r="Q19" s="730"/>
      <c r="R19" s="730"/>
      <c r="S19" s="730"/>
      <c r="T19" s="730"/>
      <c r="U19" s="203"/>
      <c r="V19" s="173"/>
      <c r="W19" s="234"/>
      <c r="X19" s="235" t="s">
        <v>264</v>
      </c>
      <c r="Y19" s="236"/>
      <c r="Z19" s="236"/>
      <c r="AA19" s="236"/>
      <c r="AB19" s="237" t="s">
        <v>265</v>
      </c>
      <c r="AC19" s="237" t="s">
        <v>266</v>
      </c>
      <c r="AD19" s="238" t="s">
        <v>250</v>
      </c>
      <c r="AE19" s="239"/>
      <c r="AF19" s="201"/>
    </row>
    <row r="20" spans="1:32" s="49" customFormat="1" ht="17.399999999999999" customHeight="1" thickTop="1" thickBot="1" x14ac:dyDescent="0.35">
      <c r="A20" s="57"/>
      <c r="B20" s="736" t="str">
        <f>'I. Monthly Report Statistics'!F12&amp;""</f>
        <v>Insert text</v>
      </c>
      <c r="C20" s="737"/>
      <c r="D20" s="737"/>
      <c r="E20" s="737"/>
      <c r="F20" s="737"/>
      <c r="G20" s="737"/>
      <c r="H20" s="737"/>
      <c r="I20" s="737"/>
      <c r="J20" s="738"/>
      <c r="K20" s="173"/>
      <c r="L20" s="192"/>
      <c r="M20" s="731"/>
      <c r="N20" s="731"/>
      <c r="O20" s="731"/>
      <c r="P20" s="731"/>
      <c r="Q20" s="731"/>
      <c r="R20" s="731"/>
      <c r="S20" s="731"/>
      <c r="T20" s="731"/>
      <c r="U20" s="203"/>
      <c r="V20" s="173"/>
      <c r="W20" s="234"/>
      <c r="X20" s="240" t="str">
        <f>'II. Monthly Report Scheduling'!C36</f>
        <v>Concept Design Approval</v>
      </c>
      <c r="Y20" s="241"/>
      <c r="Z20" s="241"/>
      <c r="AA20" s="241"/>
      <c r="AB20" s="242" t="str">
        <f>'II. Monthly Report Scheduling'!G36</f>
        <v>DD-MM-YY</v>
      </c>
      <c r="AC20" s="243" t="str">
        <f>'II. Monthly Report Scheduling'!H36</f>
        <v>DD-MM-YY</v>
      </c>
      <c r="AD20" s="244" t="e">
        <f>'II. Monthly Report Scheduling'!I36</f>
        <v>#VALUE!</v>
      </c>
      <c r="AE20" s="239"/>
      <c r="AF20" s="201"/>
    </row>
    <row r="21" spans="1:32" s="49" customFormat="1" ht="17.399999999999999" customHeight="1" thickTop="1" thickBot="1" x14ac:dyDescent="0.35">
      <c r="A21" s="57"/>
      <c r="B21" s="739"/>
      <c r="C21" s="740"/>
      <c r="D21" s="740"/>
      <c r="E21" s="740"/>
      <c r="F21" s="740"/>
      <c r="G21" s="740"/>
      <c r="H21" s="740"/>
      <c r="I21" s="740"/>
      <c r="J21" s="741"/>
      <c r="K21" s="173"/>
      <c r="L21" s="708" t="s">
        <v>382</v>
      </c>
      <c r="M21" s="708"/>
      <c r="N21" s="708"/>
      <c r="O21" s="708"/>
      <c r="P21" s="708"/>
      <c r="Q21" s="708"/>
      <c r="R21" s="708"/>
      <c r="S21" s="708"/>
      <c r="T21" s="708"/>
      <c r="U21" s="708"/>
      <c r="V21" s="173"/>
      <c r="W21" s="234"/>
      <c r="X21" s="245" t="str">
        <f>'II. Monthly Report Scheduling'!C37</f>
        <v>Final Design Approval</v>
      </c>
      <c r="Y21" s="246"/>
      <c r="Z21" s="246"/>
      <c r="AA21" s="246"/>
      <c r="AB21" s="247" t="str">
        <f>'II. Monthly Report Scheduling'!G37</f>
        <v>DD-MM-YY</v>
      </c>
      <c r="AC21" s="248" t="str">
        <f>'II. Monthly Report Scheduling'!H37</f>
        <v>DD-MM-YY</v>
      </c>
      <c r="AD21" s="249" t="e">
        <f>'II. Monthly Report Scheduling'!I37</f>
        <v>#VALUE!</v>
      </c>
      <c r="AE21" s="239"/>
      <c r="AF21" s="201"/>
    </row>
    <row r="22" spans="1:32" s="49" customFormat="1" ht="17.399999999999999" customHeight="1" thickTop="1" x14ac:dyDescent="0.3">
      <c r="A22" s="57"/>
      <c r="B22" s="739"/>
      <c r="C22" s="740"/>
      <c r="D22" s="740"/>
      <c r="E22" s="740"/>
      <c r="F22" s="740"/>
      <c r="G22" s="740"/>
      <c r="H22" s="740"/>
      <c r="I22" s="740"/>
      <c r="J22" s="741"/>
      <c r="K22" s="173"/>
      <c r="L22" s="192"/>
      <c r="M22" s="250"/>
      <c r="N22" s="250"/>
      <c r="O22" s="250"/>
      <c r="P22" s="250"/>
      <c r="Q22" s="250"/>
      <c r="R22" s="250"/>
      <c r="S22" s="250"/>
      <c r="T22" s="250"/>
      <c r="U22" s="203"/>
      <c r="V22" s="173"/>
      <c r="W22" s="234"/>
      <c r="X22" s="245" t="str">
        <f>'II. Monthly Report Scheduling'!C38</f>
        <v>Obtaining Plot Possession and Mobilising to site</v>
      </c>
      <c r="Y22" s="246"/>
      <c r="Z22" s="246"/>
      <c r="AA22" s="246"/>
      <c r="AB22" s="247" t="str">
        <f>'II. Monthly Report Scheduling'!G38</f>
        <v>DD-MM-YY</v>
      </c>
      <c r="AC22" s="248" t="str">
        <f>'II. Monthly Report Scheduling'!H38</f>
        <v>DD-MM-YY</v>
      </c>
      <c r="AD22" s="249" t="e">
        <f>'II. Monthly Report Scheduling'!I38</f>
        <v>#VALUE!</v>
      </c>
      <c r="AE22" s="239"/>
      <c r="AF22" s="251"/>
    </row>
    <row r="23" spans="1:32" s="49" customFormat="1" ht="17.399999999999999" customHeight="1" thickBot="1" x14ac:dyDescent="0.35">
      <c r="A23" s="57"/>
      <c r="B23" s="739"/>
      <c r="C23" s="740"/>
      <c r="D23" s="740"/>
      <c r="E23" s="740"/>
      <c r="F23" s="740"/>
      <c r="G23" s="740"/>
      <c r="H23" s="740"/>
      <c r="I23" s="740"/>
      <c r="J23" s="741"/>
      <c r="K23" s="173"/>
      <c r="L23" s="192"/>
      <c r="M23" s="250"/>
      <c r="N23" s="250"/>
      <c r="O23" s="250"/>
      <c r="P23" s="250"/>
      <c r="Q23" s="250"/>
      <c r="R23" s="250"/>
      <c r="S23" s="250"/>
      <c r="T23" s="250"/>
      <c r="U23" s="203"/>
      <c r="V23" s="173"/>
      <c r="W23" s="234"/>
      <c r="X23" s="567" t="str">
        <f>'II. Monthly Report Scheduling'!C39</f>
        <v>Obtaining Building Permit</v>
      </c>
      <c r="Y23" s="568"/>
      <c r="Z23" s="568"/>
      <c r="AA23" s="568"/>
      <c r="AB23" s="569" t="str">
        <f>'II. Monthly Report Scheduling'!G39</f>
        <v>DD-MM-YY</v>
      </c>
      <c r="AC23" s="570" t="str">
        <f>'II. Monthly Report Scheduling'!H39</f>
        <v>DD-MM-YY</v>
      </c>
      <c r="AD23" s="272" t="e">
        <f>'II. Monthly Report Scheduling'!I39</f>
        <v>#VALUE!</v>
      </c>
      <c r="AE23" s="239"/>
      <c r="AF23" s="251"/>
    </row>
    <row r="24" spans="1:32" s="49" customFormat="1" ht="17.399999999999999" customHeight="1" thickTop="1" x14ac:dyDescent="0.3">
      <c r="A24" s="57"/>
      <c r="B24" s="739"/>
      <c r="C24" s="740"/>
      <c r="D24" s="740"/>
      <c r="E24" s="740"/>
      <c r="F24" s="740"/>
      <c r="G24" s="740"/>
      <c r="H24" s="740"/>
      <c r="I24" s="740"/>
      <c r="J24" s="741"/>
      <c r="K24" s="173"/>
      <c r="L24" s="192"/>
      <c r="M24" s="250"/>
      <c r="N24" s="250"/>
      <c r="O24" s="250"/>
      <c r="P24" s="250"/>
      <c r="Q24" s="250"/>
      <c r="R24" s="250"/>
      <c r="S24" s="250"/>
      <c r="T24" s="250"/>
      <c r="U24" s="203"/>
      <c r="V24" s="173"/>
      <c r="W24" s="234"/>
      <c r="X24" s="563" t="str">
        <f>'II. Monthly Report Scheduling'!C40</f>
        <v>Shell and Core Completion (building weather tight)</v>
      </c>
      <c r="Y24" s="564"/>
      <c r="Z24" s="564"/>
      <c r="AA24" s="564"/>
      <c r="AB24" s="565" t="str">
        <f>'II. Monthly Report Scheduling'!G40</f>
        <v>DD-MM-YY</v>
      </c>
      <c r="AC24" s="566" t="str">
        <f>'II. Monthly Report Scheduling'!H40</f>
        <v>DD-MM-YY</v>
      </c>
      <c r="AD24" s="546" t="e">
        <f>'II. Monthly Report Scheduling'!I40</f>
        <v>#VALUE!</v>
      </c>
      <c r="AE24" s="239"/>
      <c r="AF24" s="201"/>
    </row>
    <row r="25" spans="1:32" s="49" customFormat="1" ht="17.399999999999999" customHeight="1" x14ac:dyDescent="0.3">
      <c r="A25" s="57"/>
      <c r="B25" s="739"/>
      <c r="C25" s="740"/>
      <c r="D25" s="740"/>
      <c r="E25" s="740"/>
      <c r="F25" s="740"/>
      <c r="G25" s="740"/>
      <c r="H25" s="740"/>
      <c r="I25" s="740"/>
      <c r="J25" s="741"/>
      <c r="K25" s="173"/>
      <c r="L25" s="192"/>
      <c r="M25" s="250"/>
      <c r="N25" s="250"/>
      <c r="O25" s="250"/>
      <c r="P25" s="250"/>
      <c r="Q25" s="250"/>
      <c r="R25" s="250"/>
      <c r="S25" s="250"/>
      <c r="T25" s="250"/>
      <c r="U25" s="203"/>
      <c r="V25" s="173"/>
      <c r="W25" s="234"/>
      <c r="X25" s="245" t="str">
        <f>'II. Monthly Report Scheduling'!C41</f>
        <v>Readiness for Authorities Inspection</v>
      </c>
      <c r="Y25" s="246"/>
      <c r="Z25" s="246"/>
      <c r="AA25" s="246"/>
      <c r="AB25" s="247" t="str">
        <f>'II. Monthly Report Scheduling'!G41</f>
        <v>DD-MM-YY</v>
      </c>
      <c r="AC25" s="198" t="str">
        <f>'II. Monthly Report Scheduling'!H41</f>
        <v>DD-MM-YY</v>
      </c>
      <c r="AD25" s="249" t="e">
        <f>'II. Monthly Report Scheduling'!I41</f>
        <v>#VALUE!</v>
      </c>
      <c r="AE25" s="239"/>
      <c r="AF25" s="201"/>
    </row>
    <row r="26" spans="1:32" s="49" customFormat="1" ht="17.399999999999999" customHeight="1" x14ac:dyDescent="0.3">
      <c r="A26" s="57"/>
      <c r="B26" s="739"/>
      <c r="C26" s="740"/>
      <c r="D26" s="740"/>
      <c r="E26" s="740"/>
      <c r="F26" s="740"/>
      <c r="G26" s="740"/>
      <c r="H26" s="740"/>
      <c r="I26" s="740"/>
      <c r="J26" s="741"/>
      <c r="K26" s="173"/>
      <c r="L26" s="192"/>
      <c r="M26" s="250"/>
      <c r="N26" s="250"/>
      <c r="O26" s="250"/>
      <c r="P26" s="250"/>
      <c r="Q26" s="250"/>
      <c r="R26" s="250"/>
      <c r="S26" s="250"/>
      <c r="T26" s="250"/>
      <c r="U26" s="203"/>
      <c r="V26" s="173"/>
      <c r="W26" s="234"/>
      <c r="X26" s="245" t="str">
        <f>'II. Monthly Report Scheduling'!C42</f>
        <v>Building Completion Certificate</v>
      </c>
      <c r="Y26" s="246"/>
      <c r="Z26" s="246"/>
      <c r="AA26" s="246"/>
      <c r="AB26" s="247" t="str">
        <f>'II. Monthly Report Scheduling'!G42</f>
        <v>DD-MM-YY</v>
      </c>
      <c r="AC26" s="248" t="str">
        <f>'II. Monthly Report Scheduling'!H42</f>
        <v>DD-MM-YY</v>
      </c>
      <c r="AD26" s="546" t="e">
        <f>'II. Monthly Report Scheduling'!I42</f>
        <v>#VALUE!</v>
      </c>
      <c r="AE26" s="239"/>
      <c r="AF26" s="174"/>
    </row>
    <row r="27" spans="1:32" s="49" customFormat="1" x14ac:dyDescent="0.3">
      <c r="A27" s="50"/>
      <c r="B27" s="739"/>
      <c r="C27" s="740"/>
      <c r="D27" s="740"/>
      <c r="E27" s="740"/>
      <c r="F27" s="740"/>
      <c r="G27" s="740"/>
      <c r="H27" s="740"/>
      <c r="I27" s="740"/>
      <c r="J27" s="741"/>
      <c r="K27" s="217"/>
      <c r="L27" s="192"/>
      <c r="M27" s="250"/>
      <c r="N27" s="250"/>
      <c r="O27" s="250"/>
      <c r="P27" s="250"/>
      <c r="Q27" s="250"/>
      <c r="R27" s="250"/>
      <c r="S27" s="250"/>
      <c r="T27" s="250"/>
      <c r="U27" s="203"/>
      <c r="V27" s="173"/>
      <c r="W27" s="234"/>
      <c r="X27" s="252" t="str">
        <f>'II. Monthly Report Scheduling'!C43</f>
        <v>Operation Fitness Certificate</v>
      </c>
      <c r="Y27" s="253"/>
      <c r="Z27" s="253"/>
      <c r="AA27" s="253"/>
      <c r="AB27" s="254" t="str">
        <f>'II. Monthly Report Scheduling'!G43</f>
        <v>DD-MM-YY</v>
      </c>
      <c r="AC27" s="255" t="str">
        <f>'II. Monthly Report Scheduling'!H43</f>
        <v>DD-MM-YY</v>
      </c>
      <c r="AD27" s="256" t="e">
        <f>'II. Monthly Report Scheduling'!I43</f>
        <v>#VALUE!</v>
      </c>
      <c r="AE27" s="239"/>
      <c r="AF27" s="201"/>
    </row>
    <row r="28" spans="1:32" s="49" customFormat="1" ht="14.4" customHeight="1" thickBot="1" x14ac:dyDescent="0.35">
      <c r="A28" s="57"/>
      <c r="B28" s="739"/>
      <c r="C28" s="740"/>
      <c r="D28" s="740"/>
      <c r="E28" s="740"/>
      <c r="F28" s="740"/>
      <c r="G28" s="740"/>
      <c r="H28" s="740"/>
      <c r="I28" s="740"/>
      <c r="J28" s="741"/>
      <c r="K28" s="217"/>
      <c r="L28" s="257"/>
      <c r="M28" s="173"/>
      <c r="N28" s="173"/>
      <c r="O28" s="173"/>
      <c r="P28" s="173"/>
      <c r="Q28" s="173"/>
      <c r="R28" s="173"/>
      <c r="S28" s="173"/>
      <c r="T28" s="173"/>
      <c r="U28" s="203"/>
      <c r="V28" s="173"/>
      <c r="W28" s="258"/>
      <c r="X28" s="259"/>
      <c r="Y28" s="259"/>
      <c r="Z28" s="259"/>
      <c r="AA28" s="259"/>
      <c r="AB28" s="259"/>
      <c r="AC28" s="259"/>
      <c r="AD28" s="259"/>
      <c r="AE28" s="260"/>
      <c r="AF28" s="251"/>
    </row>
    <row r="29" spans="1:32" s="49" customFormat="1" ht="16.8" thickTop="1" thickBot="1" x14ac:dyDescent="0.35">
      <c r="A29" s="57"/>
      <c r="B29" s="739"/>
      <c r="C29" s="740"/>
      <c r="D29" s="740"/>
      <c r="E29" s="740"/>
      <c r="F29" s="740"/>
      <c r="G29" s="740"/>
      <c r="H29" s="740"/>
      <c r="I29" s="740"/>
      <c r="J29" s="741"/>
      <c r="K29" s="217"/>
      <c r="L29" s="257"/>
      <c r="M29" s="173"/>
      <c r="N29" s="173"/>
      <c r="O29" s="173"/>
      <c r="P29" s="173"/>
      <c r="Q29" s="173"/>
      <c r="R29" s="173"/>
      <c r="S29" s="173"/>
      <c r="T29" s="173"/>
      <c r="U29" s="203"/>
      <c r="V29" s="173"/>
      <c r="W29" s="713" t="s">
        <v>306</v>
      </c>
      <c r="X29" s="713"/>
      <c r="Y29" s="713"/>
      <c r="Z29" s="713"/>
      <c r="AA29" s="713"/>
      <c r="AB29" s="713"/>
      <c r="AC29" s="713"/>
      <c r="AD29" s="713"/>
      <c r="AE29" s="713"/>
      <c r="AF29" s="251"/>
    </row>
    <row r="30" spans="1:32" s="49" customFormat="1" ht="16.8" thickTop="1" thickBot="1" x14ac:dyDescent="0.35">
      <c r="A30" s="50"/>
      <c r="B30" s="261" t="s">
        <v>271</v>
      </c>
      <c r="C30" s="261"/>
      <c r="D30" s="261"/>
      <c r="E30" s="261"/>
      <c r="F30" s="261"/>
      <c r="G30" s="261"/>
      <c r="H30" s="261"/>
      <c r="I30" s="261"/>
      <c r="J30" s="261"/>
      <c r="K30" s="184"/>
      <c r="L30" s="257"/>
      <c r="M30" s="173"/>
      <c r="N30" s="173"/>
      <c r="O30" s="173"/>
      <c r="P30" s="173"/>
      <c r="Q30" s="173"/>
      <c r="R30" s="173"/>
      <c r="S30" s="173"/>
      <c r="T30" s="173"/>
      <c r="U30" s="184"/>
      <c r="V30" s="173"/>
      <c r="W30" s="262"/>
      <c r="X30" s="263"/>
      <c r="Y30" s="263"/>
      <c r="Z30" s="263"/>
      <c r="AA30" s="263"/>
      <c r="AB30" s="263"/>
      <c r="AC30" s="263"/>
      <c r="AD30" s="263"/>
      <c r="AE30" s="264"/>
      <c r="AF30" s="251"/>
    </row>
    <row r="31" spans="1:32" s="49" customFormat="1" ht="15" customHeight="1" thickTop="1" x14ac:dyDescent="0.3">
      <c r="A31" s="57"/>
      <c r="B31" s="265"/>
      <c r="C31" s="183"/>
      <c r="D31" s="183"/>
      <c r="E31" s="183"/>
      <c r="F31" s="183"/>
      <c r="G31" s="183"/>
      <c r="H31" s="183"/>
      <c r="I31" s="695" t="e">
        <f>MIN(H39:H41)</f>
        <v>#VALUE!</v>
      </c>
      <c r="J31" s="194"/>
      <c r="K31" s="217"/>
      <c r="L31" s="257"/>
      <c r="M31" s="173"/>
      <c r="N31" s="173"/>
      <c r="O31" s="173"/>
      <c r="P31" s="173"/>
      <c r="Q31" s="173"/>
      <c r="R31" s="173"/>
      <c r="S31" s="173"/>
      <c r="T31" s="173"/>
      <c r="U31" s="184"/>
      <c r="V31" s="173"/>
      <c r="W31" s="257"/>
      <c r="X31" s="762" t="s">
        <v>261</v>
      </c>
      <c r="Y31" s="763"/>
      <c r="Z31" s="754" t="s">
        <v>263</v>
      </c>
      <c r="AA31" s="755"/>
      <c r="AB31" s="752" t="s">
        <v>314</v>
      </c>
      <c r="AC31" s="753"/>
      <c r="AD31" s="266" t="s">
        <v>250</v>
      </c>
      <c r="AE31" s="184"/>
      <c r="AF31" s="251"/>
    </row>
    <row r="32" spans="1:32" s="49" customFormat="1" ht="15" customHeight="1" x14ac:dyDescent="0.3">
      <c r="A32" s="57"/>
      <c r="B32" s="265"/>
      <c r="C32" s="728" t="s">
        <v>272</v>
      </c>
      <c r="D32" s="64" t="s">
        <v>273</v>
      </c>
      <c r="E32" s="64"/>
      <c r="F32" s="267" t="str">
        <f>'I. Monthly Report Statistics'!F17</f>
        <v>Select from Drop Down List</v>
      </c>
      <c r="G32" s="64"/>
      <c r="H32" s="64">
        <f>IF(OR(F32=List!$C$3,F32=List!$C$5),-1,IF(F32=List!$C$6,0,1))</f>
        <v>1</v>
      </c>
      <c r="I32" s="681"/>
      <c r="J32" s="194"/>
      <c r="K32" s="217"/>
      <c r="L32" s="257"/>
      <c r="M32" s="173"/>
      <c r="N32" s="173"/>
      <c r="O32" s="173"/>
      <c r="P32" s="173"/>
      <c r="Q32" s="173"/>
      <c r="R32" s="173"/>
      <c r="S32" s="173"/>
      <c r="T32" s="173"/>
      <c r="U32" s="184"/>
      <c r="V32" s="173"/>
      <c r="W32" s="257"/>
      <c r="X32" s="750" t="s">
        <v>307</v>
      </c>
      <c r="Y32" s="751"/>
      <c r="Z32" s="748" t="str">
        <f>'II. Monthly Report Scheduling'!E48</f>
        <v>DD-MM-YY</v>
      </c>
      <c r="AA32" s="749"/>
      <c r="AB32" s="748" t="str">
        <f>'II. Monthly Report Scheduling'!F48</f>
        <v>DD-MM-YY</v>
      </c>
      <c r="AC32" s="749"/>
      <c r="AD32" s="249" t="e">
        <f t="shared" ref="AD32:AD38" si="0">Z32-AB32</f>
        <v>#VALUE!</v>
      </c>
      <c r="AE32" s="184"/>
      <c r="AF32" s="251"/>
    </row>
    <row r="33" spans="1:36" s="49" customFormat="1" ht="13.5" customHeight="1" x14ac:dyDescent="0.3">
      <c r="A33" s="57"/>
      <c r="B33" s="265"/>
      <c r="C33" s="728"/>
      <c r="D33" s="66" t="s">
        <v>274</v>
      </c>
      <c r="E33" s="66"/>
      <c r="F33" s="268" t="str">
        <f>'I. Monthly Report Statistics'!F18</f>
        <v>Select from Drop Down List</v>
      </c>
      <c r="G33" s="66"/>
      <c r="H33" s="64">
        <f>IF(OR(F33=List!$C$3,F33=List!$C$5),-1,IF(F33=List!$C$6,0,1))</f>
        <v>1</v>
      </c>
      <c r="I33" s="681"/>
      <c r="J33" s="194"/>
      <c r="K33" s="217"/>
      <c r="L33" s="257"/>
      <c r="M33" s="173"/>
      <c r="N33" s="173"/>
      <c r="O33" s="173"/>
      <c r="P33" s="173"/>
      <c r="Q33" s="173"/>
      <c r="R33" s="173"/>
      <c r="S33" s="173"/>
      <c r="T33" s="173"/>
      <c r="U33" s="184"/>
      <c r="V33" s="173"/>
      <c r="W33" s="257"/>
      <c r="X33" s="750" t="s">
        <v>308</v>
      </c>
      <c r="Y33" s="751"/>
      <c r="Z33" s="742" t="str">
        <f>'II. Monthly Report Scheduling'!E49</f>
        <v>DD-MM-YY</v>
      </c>
      <c r="AA33" s="743"/>
      <c r="AB33" s="742" t="str">
        <f>'II. Monthly Report Scheduling'!F49</f>
        <v>DD-MM-YY</v>
      </c>
      <c r="AC33" s="743"/>
      <c r="AD33" s="249" t="e">
        <f t="shared" si="0"/>
        <v>#VALUE!</v>
      </c>
      <c r="AE33" s="184"/>
      <c r="AF33" s="251"/>
    </row>
    <row r="34" spans="1:36" s="49" customFormat="1" ht="13.5" customHeight="1" x14ac:dyDescent="0.3">
      <c r="A34" s="57"/>
      <c r="B34" s="265"/>
      <c r="C34" s="728"/>
      <c r="D34" s="66" t="s">
        <v>275</v>
      </c>
      <c r="E34" s="66"/>
      <c r="F34" s="268" t="str">
        <f>'I. Monthly Report Statistics'!F19</f>
        <v>Select from Drop Down List</v>
      </c>
      <c r="G34" s="66"/>
      <c r="H34" s="64">
        <f>IF(OR(F34=List!$C$3,F34=List!$C$5),-1,IF(F34=List!$C$6,0,1))</f>
        <v>1</v>
      </c>
      <c r="I34" s="756" t="s">
        <v>377</v>
      </c>
      <c r="J34" s="194"/>
      <c r="K34" s="217"/>
      <c r="L34" s="257"/>
      <c r="M34" s="173"/>
      <c r="N34" s="173"/>
      <c r="O34" s="173"/>
      <c r="P34" s="173"/>
      <c r="Q34" s="173"/>
      <c r="R34" s="173"/>
      <c r="S34" s="173"/>
      <c r="T34" s="173"/>
      <c r="U34" s="184"/>
      <c r="V34" s="173"/>
      <c r="W34" s="257"/>
      <c r="X34" s="750" t="s">
        <v>309</v>
      </c>
      <c r="Y34" s="751"/>
      <c r="Z34" s="732" t="str">
        <f>'II. Monthly Report Scheduling'!E50</f>
        <v>DD-MM-YY</v>
      </c>
      <c r="AA34" s="733"/>
      <c r="AB34" s="732" t="str">
        <f>'II. Monthly Report Scheduling'!F50</f>
        <v>DD-MM-YY</v>
      </c>
      <c r="AC34" s="733"/>
      <c r="AD34" s="249" t="e">
        <f t="shared" si="0"/>
        <v>#VALUE!</v>
      </c>
      <c r="AE34" s="184"/>
      <c r="AF34" s="251"/>
    </row>
    <row r="35" spans="1:36" s="49" customFormat="1" x14ac:dyDescent="0.3">
      <c r="A35" s="57"/>
      <c r="B35" s="265"/>
      <c r="C35" s="728"/>
      <c r="D35" s="68" t="s">
        <v>276</v>
      </c>
      <c r="E35" s="68"/>
      <c r="F35" s="269" t="str">
        <f>'I. Monthly Report Statistics'!F20</f>
        <v>Select from Drop Down List</v>
      </c>
      <c r="G35" s="68"/>
      <c r="H35" s="68">
        <f>IF(OR(F35=List!$C$3,F35=List!$C$5),-1,IF(F35=List!$C$6,0,1))</f>
        <v>1</v>
      </c>
      <c r="I35" s="756"/>
      <c r="J35" s="194"/>
      <c r="K35" s="217"/>
      <c r="L35" s="257"/>
      <c r="M35" s="173"/>
      <c r="N35" s="173"/>
      <c r="O35" s="173"/>
      <c r="P35" s="173"/>
      <c r="Q35" s="173"/>
      <c r="R35" s="173"/>
      <c r="S35" s="173"/>
      <c r="T35" s="173"/>
      <c r="U35" s="184"/>
      <c r="V35" s="173"/>
      <c r="W35" s="257"/>
      <c r="X35" s="750" t="s">
        <v>310</v>
      </c>
      <c r="Y35" s="751"/>
      <c r="Z35" s="732" t="str">
        <f>'II. Monthly Report Scheduling'!E51</f>
        <v>DD-MM-YY</v>
      </c>
      <c r="AA35" s="733"/>
      <c r="AB35" s="732" t="str">
        <f>'II. Monthly Report Scheduling'!F51</f>
        <v>DD-MM-YY</v>
      </c>
      <c r="AC35" s="733"/>
      <c r="AD35" s="249" t="e">
        <f t="shared" si="0"/>
        <v>#VALUE!</v>
      </c>
      <c r="AE35" s="184"/>
      <c r="AF35" s="251"/>
    </row>
    <row r="36" spans="1:36" s="49" customFormat="1" x14ac:dyDescent="0.3">
      <c r="A36" s="57"/>
      <c r="B36" s="265"/>
      <c r="C36" s="728"/>
      <c r="D36" s="270"/>
      <c r="E36" s="270"/>
      <c r="F36" s="270"/>
      <c r="G36" s="270"/>
      <c r="H36" s="270"/>
      <c r="I36" s="756"/>
      <c r="J36" s="194"/>
      <c r="K36" s="217"/>
      <c r="L36" s="257"/>
      <c r="M36" s="173"/>
      <c r="N36" s="173"/>
      <c r="O36" s="173"/>
      <c r="P36" s="173"/>
      <c r="Q36" s="173"/>
      <c r="R36" s="173"/>
      <c r="S36" s="173"/>
      <c r="T36" s="173"/>
      <c r="U36" s="184"/>
      <c r="V36" s="173"/>
      <c r="W36" s="271"/>
      <c r="X36" s="734" t="s">
        <v>311</v>
      </c>
      <c r="Y36" s="735"/>
      <c r="Z36" s="732" t="str">
        <f>'II. Monthly Report Scheduling'!E52</f>
        <v>DD-MM-YY</v>
      </c>
      <c r="AA36" s="733"/>
      <c r="AB36" s="732" t="str">
        <f>'II. Monthly Report Scheduling'!F52</f>
        <v>DD-MM-YY</v>
      </c>
      <c r="AC36" s="733"/>
      <c r="AD36" s="249" t="e">
        <f t="shared" si="0"/>
        <v>#VALUE!</v>
      </c>
      <c r="AE36" s="194"/>
      <c r="AF36" s="251"/>
    </row>
    <row r="37" spans="1:36" s="49" customFormat="1" ht="14.4" customHeight="1" x14ac:dyDescent="0.3">
      <c r="A37" s="57"/>
      <c r="B37" s="265"/>
      <c r="C37" s="729" t="s">
        <v>370</v>
      </c>
      <c r="D37" s="270"/>
      <c r="E37" s="270"/>
      <c r="F37" s="270"/>
      <c r="G37" s="270"/>
      <c r="H37" s="270"/>
      <c r="I37" s="756"/>
      <c r="J37" s="194"/>
      <c r="K37" s="217"/>
      <c r="L37" s="257"/>
      <c r="M37" s="173"/>
      <c r="N37" s="173"/>
      <c r="O37" s="173"/>
      <c r="P37" s="173"/>
      <c r="Q37" s="173"/>
      <c r="R37" s="173"/>
      <c r="S37" s="173"/>
      <c r="T37" s="173"/>
      <c r="U37" s="184"/>
      <c r="V37" s="173"/>
      <c r="W37" s="271"/>
      <c r="X37" s="750" t="s">
        <v>312</v>
      </c>
      <c r="Y37" s="751"/>
      <c r="Z37" s="742" t="str">
        <f>'II. Monthly Report Scheduling'!E53</f>
        <v>DD-MM-YY</v>
      </c>
      <c r="AA37" s="743"/>
      <c r="AB37" s="742" t="str">
        <f>'II. Monthly Report Scheduling'!F53</f>
        <v>DD-MM-YY</v>
      </c>
      <c r="AC37" s="743"/>
      <c r="AD37" s="249" t="e">
        <f t="shared" si="0"/>
        <v>#VALUE!</v>
      </c>
      <c r="AE37" s="194"/>
      <c r="AF37" s="251"/>
    </row>
    <row r="38" spans="1:36" s="49" customFormat="1" x14ac:dyDescent="0.3">
      <c r="A38" s="57"/>
      <c r="B38" s="265"/>
      <c r="C38" s="729"/>
      <c r="D38" s="270"/>
      <c r="E38" s="270"/>
      <c r="F38" s="270"/>
      <c r="G38" s="270"/>
      <c r="H38" s="270"/>
      <c r="I38" s="756"/>
      <c r="J38" s="194"/>
      <c r="K38" s="217"/>
      <c r="L38" s="257"/>
      <c r="M38" s="173"/>
      <c r="N38" s="173"/>
      <c r="O38" s="173"/>
      <c r="P38" s="173"/>
      <c r="Q38" s="173"/>
      <c r="R38" s="173"/>
      <c r="S38" s="173"/>
      <c r="T38" s="173"/>
      <c r="U38" s="184"/>
      <c r="V38" s="173"/>
      <c r="W38" s="271"/>
      <c r="X38" s="744" t="s">
        <v>313</v>
      </c>
      <c r="Y38" s="745"/>
      <c r="Z38" s="758" t="str">
        <f>'II. Monthly Report Scheduling'!E54</f>
        <v>DD-MM-YY</v>
      </c>
      <c r="AA38" s="759"/>
      <c r="AB38" s="764" t="str">
        <f>'II. Monthly Report Scheduling'!F54</f>
        <v>DD-MM-YY</v>
      </c>
      <c r="AC38" s="765"/>
      <c r="AD38" s="256" t="e">
        <f t="shared" si="0"/>
        <v>#VALUE!</v>
      </c>
      <c r="AE38" s="194"/>
      <c r="AF38" s="251"/>
    </row>
    <row r="39" spans="1:36" s="49" customFormat="1" ht="15" customHeight="1" thickBot="1" x14ac:dyDescent="0.35">
      <c r="A39" s="57"/>
      <c r="B39" s="265"/>
      <c r="C39" s="729"/>
      <c r="D39" s="64" t="str">
        <f>'II. Monthly Report Scheduling'!C36</f>
        <v>Concept Design Approval</v>
      </c>
      <c r="E39" s="64"/>
      <c r="F39" s="273"/>
      <c r="G39" s="64"/>
      <c r="H39" s="69" t="e">
        <f>'II. Monthly Report Scheduling'!I36</f>
        <v>#VALUE!</v>
      </c>
      <c r="I39" s="756"/>
      <c r="J39" s="194"/>
      <c r="K39" s="217"/>
      <c r="L39" s="257"/>
      <c r="M39" s="173"/>
      <c r="N39" s="173"/>
      <c r="O39" s="173"/>
      <c r="P39" s="173"/>
      <c r="Q39" s="173"/>
      <c r="R39" s="173"/>
      <c r="S39" s="173"/>
      <c r="T39" s="173"/>
      <c r="U39" s="184"/>
      <c r="V39" s="173"/>
      <c r="W39" s="271"/>
      <c r="X39" s="173"/>
      <c r="Y39" s="173"/>
      <c r="Z39" s="173"/>
      <c r="AA39" s="173"/>
      <c r="AB39" s="173"/>
      <c r="AC39" s="173"/>
      <c r="AD39" s="173"/>
      <c r="AE39" s="194"/>
      <c r="AF39" s="251"/>
    </row>
    <row r="40" spans="1:36" s="49" customFormat="1" ht="15" customHeight="1" thickTop="1" thickBot="1" x14ac:dyDescent="0.35">
      <c r="A40" s="57"/>
      <c r="B40" s="265"/>
      <c r="C40" s="729"/>
      <c r="D40" s="66" t="str">
        <f>'II. Monthly Report Scheduling'!C37</f>
        <v>Final Design Approval</v>
      </c>
      <c r="E40" s="66"/>
      <c r="F40" s="274"/>
      <c r="G40" s="66"/>
      <c r="H40" s="69" t="e">
        <f>'II. Monthly Report Scheduling'!I37</f>
        <v>#VALUE!</v>
      </c>
      <c r="I40" s="756"/>
      <c r="J40" s="194"/>
      <c r="K40" s="217"/>
      <c r="L40" s="257"/>
      <c r="M40" s="173"/>
      <c r="N40" s="173"/>
      <c r="O40" s="173"/>
      <c r="P40" s="173"/>
      <c r="Q40" s="173"/>
      <c r="R40" s="173"/>
      <c r="S40" s="173"/>
      <c r="T40" s="173"/>
      <c r="U40" s="184"/>
      <c r="V40" s="173"/>
      <c r="W40" s="708" t="s">
        <v>287</v>
      </c>
      <c r="X40" s="708"/>
      <c r="Y40" s="708"/>
      <c r="Z40" s="708"/>
      <c r="AA40" s="708"/>
      <c r="AB40" s="708"/>
      <c r="AC40" s="708"/>
      <c r="AD40" s="708"/>
      <c r="AE40" s="708"/>
      <c r="AF40" s="251"/>
    </row>
    <row r="41" spans="1:36" s="49" customFormat="1" ht="15" customHeight="1" thickTop="1" x14ac:dyDescent="0.3">
      <c r="A41" s="57"/>
      <c r="B41" s="265"/>
      <c r="C41" s="729"/>
      <c r="D41" s="66" t="str">
        <f>'II. Monthly Report Scheduling'!C39</f>
        <v>Obtaining Building Permit</v>
      </c>
      <c r="E41" s="66"/>
      <c r="F41" s="274"/>
      <c r="G41" s="66"/>
      <c r="H41" s="69" t="e">
        <f>'II. Monthly Report Scheduling'!I39</f>
        <v>#VALUE!</v>
      </c>
      <c r="I41" s="756"/>
      <c r="J41" s="194"/>
      <c r="K41" s="217"/>
      <c r="L41" s="257"/>
      <c r="M41" s="173"/>
      <c r="N41" s="173"/>
      <c r="O41" s="173"/>
      <c r="P41" s="173"/>
      <c r="Q41" s="173"/>
      <c r="R41" s="173"/>
      <c r="S41" s="173"/>
      <c r="T41" s="173"/>
      <c r="U41" s="184"/>
      <c r="V41" s="173"/>
      <c r="W41" s="275"/>
      <c r="X41" s="276"/>
      <c r="Y41" s="276"/>
      <c r="Z41" s="276"/>
      <c r="AA41" s="276"/>
      <c r="AB41" s="276"/>
      <c r="AC41" s="276"/>
      <c r="AD41" s="277"/>
      <c r="AE41" s="278"/>
      <c r="AF41" s="251"/>
    </row>
    <row r="42" spans="1:36" s="49" customFormat="1" ht="15" customHeight="1" x14ac:dyDescent="0.3">
      <c r="A42" s="50"/>
      <c r="B42" s="265"/>
      <c r="C42" s="729"/>
      <c r="D42" s="183"/>
      <c r="E42" s="183"/>
      <c r="F42" s="183"/>
      <c r="G42" s="183"/>
      <c r="H42" s="183"/>
      <c r="I42" s="756"/>
      <c r="J42" s="194"/>
      <c r="K42" s="173"/>
      <c r="L42" s="257"/>
      <c r="M42" s="173"/>
      <c r="N42" s="173"/>
      <c r="O42" s="173"/>
      <c r="P42" s="173"/>
      <c r="Q42" s="173"/>
      <c r="R42" s="173"/>
      <c r="S42" s="173"/>
      <c r="T42" s="173"/>
      <c r="U42" s="184"/>
      <c r="V42" s="173"/>
      <c r="W42" s="271"/>
      <c r="X42" s="547" t="s">
        <v>258</v>
      </c>
      <c r="Y42" s="544" t="s">
        <v>319</v>
      </c>
      <c r="Z42" s="549" t="s">
        <v>285</v>
      </c>
      <c r="AA42" s="550"/>
      <c r="AB42" s="279" t="s">
        <v>249</v>
      </c>
      <c r="AC42" s="556"/>
      <c r="AD42" s="766" t="s">
        <v>250</v>
      </c>
      <c r="AE42" s="194"/>
      <c r="AF42" s="251"/>
      <c r="AI42" s="63"/>
      <c r="AJ42" s="63"/>
    </row>
    <row r="43" spans="1:36" s="49" customFormat="1" ht="15" customHeight="1" thickBot="1" x14ac:dyDescent="0.35">
      <c r="A43" s="57"/>
      <c r="B43" s="265"/>
      <c r="C43" s="729"/>
      <c r="D43" s="183"/>
      <c r="E43" s="183"/>
      <c r="F43" s="183"/>
      <c r="G43" s="183"/>
      <c r="H43" s="183"/>
      <c r="I43" s="757"/>
      <c r="J43" s="194"/>
      <c r="K43" s="173"/>
      <c r="L43" s="257"/>
      <c r="M43" s="173"/>
      <c r="N43" s="173"/>
      <c r="O43" s="173"/>
      <c r="P43" s="173"/>
      <c r="Q43" s="173"/>
      <c r="R43" s="173"/>
      <c r="S43" s="173"/>
      <c r="T43" s="173"/>
      <c r="U43" s="184"/>
      <c r="V43" s="173"/>
      <c r="W43" s="271"/>
      <c r="X43" s="548"/>
      <c r="Y43" s="545"/>
      <c r="Z43" s="280" t="s">
        <v>259</v>
      </c>
      <c r="AA43" s="280" t="s">
        <v>260</v>
      </c>
      <c r="AB43" s="281" t="s">
        <v>259</v>
      </c>
      <c r="AC43" s="557" t="s">
        <v>260</v>
      </c>
      <c r="AD43" s="767"/>
      <c r="AE43" s="194"/>
      <c r="AF43" s="251"/>
      <c r="AG43" s="65"/>
      <c r="AI43" s="63"/>
      <c r="AJ43" s="63"/>
    </row>
    <row r="44" spans="1:36" s="49" customFormat="1" ht="15" customHeight="1" thickTop="1" thickBot="1" x14ac:dyDescent="0.35">
      <c r="A44" s="50"/>
      <c r="B44" s="708" t="s">
        <v>379</v>
      </c>
      <c r="C44" s="708"/>
      <c r="D44" s="708"/>
      <c r="E44" s="708"/>
      <c r="F44" s="708"/>
      <c r="G44" s="708"/>
      <c r="H44" s="708"/>
      <c r="I44" s="708"/>
      <c r="J44" s="708"/>
      <c r="K44" s="173"/>
      <c r="L44" s="257"/>
      <c r="M44" s="173"/>
      <c r="N44" s="173"/>
      <c r="O44" s="173"/>
      <c r="P44" s="173"/>
      <c r="Q44" s="173"/>
      <c r="R44" s="173"/>
      <c r="S44" s="173"/>
      <c r="T44" s="173"/>
      <c r="U44" s="184"/>
      <c r="V44" s="173"/>
      <c r="W44" s="271"/>
      <c r="X44" s="282"/>
      <c r="Y44" s="283"/>
      <c r="Z44" s="284"/>
      <c r="AA44" s="285"/>
      <c r="AB44" s="286"/>
      <c r="AC44" s="284"/>
      <c r="AD44" s="555"/>
      <c r="AE44" s="194"/>
      <c r="AF44" s="251"/>
      <c r="AI44" s="63"/>
      <c r="AJ44" s="63"/>
    </row>
    <row r="45" spans="1:36" s="49" customFormat="1" ht="17.25" customHeight="1" thickTop="1" x14ac:dyDescent="0.3">
      <c r="A45" s="57"/>
      <c r="B45" s="287" t="s">
        <v>380</v>
      </c>
      <c r="C45" s="288"/>
      <c r="D45" s="288"/>
      <c r="E45" s="288"/>
      <c r="F45" s="288"/>
      <c r="G45" s="288"/>
      <c r="H45" s="288"/>
      <c r="I45" s="288"/>
      <c r="J45" s="289"/>
      <c r="K45" s="173"/>
      <c r="L45" s="257"/>
      <c r="M45" s="173"/>
      <c r="N45" s="173"/>
      <c r="O45" s="173"/>
      <c r="P45" s="173"/>
      <c r="Q45" s="173"/>
      <c r="R45" s="173"/>
      <c r="S45" s="173"/>
      <c r="T45" s="173"/>
      <c r="U45" s="184"/>
      <c r="V45" s="173"/>
      <c r="W45" s="271"/>
      <c r="X45" s="768" t="str">
        <f>'II. Monthly Report Scheduling'!B24</f>
        <v>Mobilisation, Plot Pos, and Ground Works</v>
      </c>
      <c r="Y45" s="770">
        <f>'II. Monthly Report Scheduling'!D24</f>
        <v>1.6266365995664896E-2</v>
      </c>
      <c r="Z45" s="772" t="e">
        <f>AB45-AH45</f>
        <v>#VALUE!</v>
      </c>
      <c r="AA45" s="772" t="e">
        <f>AC45-AI45</f>
        <v>#VALUE!</v>
      </c>
      <c r="AB45" s="774" t="str">
        <f>'II. Monthly Report Scheduling'!G24</f>
        <v>Insert percentage</v>
      </c>
      <c r="AC45" s="776" t="str">
        <f>'II. Monthly Report Scheduling'!H24</f>
        <v>Insert percentage</v>
      </c>
      <c r="AD45" s="778" t="e">
        <f>'II. Monthly Report Scheduling'!I24</f>
        <v>#VALUE!</v>
      </c>
      <c r="AE45" s="194"/>
      <c r="AF45" s="251"/>
      <c r="AH45" s="67" t="str">
        <f>'II. Monthly Report Scheduling'!E24</f>
        <v>Insert percentage</v>
      </c>
      <c r="AI45" s="67" t="str">
        <f>'II. Monthly Report Scheduling'!F24</f>
        <v>Insert percentage</v>
      </c>
      <c r="AJ45" s="63"/>
    </row>
    <row r="46" spans="1:36" s="49" customFormat="1" x14ac:dyDescent="0.3">
      <c r="A46" s="57"/>
      <c r="B46" s="687" t="str">
        <f>'I. Monthly Report Statistics'!F13</f>
        <v>Insert text</v>
      </c>
      <c r="C46" s="688"/>
      <c r="D46" s="688"/>
      <c r="E46" s="688"/>
      <c r="F46" s="688"/>
      <c r="G46" s="688"/>
      <c r="H46" s="688"/>
      <c r="I46" s="688"/>
      <c r="J46" s="761"/>
      <c r="K46" s="173"/>
      <c r="L46" s="257"/>
      <c r="M46" s="173"/>
      <c r="N46" s="173"/>
      <c r="O46" s="173"/>
      <c r="P46" s="173"/>
      <c r="Q46" s="173"/>
      <c r="R46" s="173"/>
      <c r="S46" s="173"/>
      <c r="T46" s="173"/>
      <c r="U46" s="184"/>
      <c r="V46" s="173"/>
      <c r="W46" s="271"/>
      <c r="X46" s="769"/>
      <c r="Y46" s="771"/>
      <c r="Z46" s="773"/>
      <c r="AA46" s="773"/>
      <c r="AB46" s="775"/>
      <c r="AC46" s="777"/>
      <c r="AD46" s="779"/>
      <c r="AE46" s="194"/>
      <c r="AF46" s="201"/>
      <c r="AH46" s="67" t="str">
        <f>'II. Monthly Report Scheduling'!E25</f>
        <v>Insert percentage</v>
      </c>
      <c r="AI46" s="67" t="str">
        <f>'II. Monthly Report Scheduling'!F25</f>
        <v>Insert percentage</v>
      </c>
      <c r="AJ46" s="63"/>
    </row>
    <row r="47" spans="1:36" s="49" customFormat="1" ht="15" customHeight="1" x14ac:dyDescent="0.3">
      <c r="A47" s="57"/>
      <c r="B47" s="687"/>
      <c r="C47" s="688"/>
      <c r="D47" s="688"/>
      <c r="E47" s="688"/>
      <c r="F47" s="688"/>
      <c r="G47" s="688"/>
      <c r="H47" s="688"/>
      <c r="I47" s="688"/>
      <c r="J47" s="761"/>
      <c r="K47" s="173"/>
      <c r="L47" s="257"/>
      <c r="M47" s="173"/>
      <c r="N47" s="173"/>
      <c r="O47" s="173"/>
      <c r="P47" s="173"/>
      <c r="Q47" s="173"/>
      <c r="R47" s="173"/>
      <c r="S47" s="173"/>
      <c r="T47" s="173"/>
      <c r="U47" s="184"/>
      <c r="V47" s="173"/>
      <c r="W47" s="271"/>
      <c r="X47" s="291" t="s">
        <v>299</v>
      </c>
      <c r="Y47" s="292">
        <f>'II. Monthly Report Scheduling'!D25</f>
        <v>0.16820890154644685</v>
      </c>
      <c r="Z47" s="290" t="e">
        <f t="shared" ref="Z47:AA50" si="1">AB47-AH46</f>
        <v>#VALUE!</v>
      </c>
      <c r="AA47" s="290" t="e">
        <f t="shared" si="1"/>
        <v>#VALUE!</v>
      </c>
      <c r="AB47" s="293" t="str">
        <f>'II. Monthly Report Scheduling'!G25</f>
        <v>Insert percentage</v>
      </c>
      <c r="AC47" s="558" t="str">
        <f>'II. Monthly Report Scheduling'!H25</f>
        <v>Insert percentage</v>
      </c>
      <c r="AD47" s="560" t="e">
        <f>'II. Monthly Report Scheduling'!I25</f>
        <v>#VALUE!</v>
      </c>
      <c r="AE47" s="194"/>
      <c r="AF47" s="201"/>
      <c r="AH47" s="67" t="str">
        <f>'II. Monthly Report Scheduling'!E26</f>
        <v>Insert percentage</v>
      </c>
      <c r="AI47" s="67" t="str">
        <f>'II. Monthly Report Scheduling'!F26</f>
        <v>Insert percentage</v>
      </c>
      <c r="AJ47" s="63"/>
    </row>
    <row r="48" spans="1:36" s="49" customFormat="1" ht="15" customHeight="1" x14ac:dyDescent="0.3">
      <c r="A48" s="57"/>
      <c r="B48" s="687"/>
      <c r="C48" s="688"/>
      <c r="D48" s="688"/>
      <c r="E48" s="688"/>
      <c r="F48" s="688"/>
      <c r="G48" s="688"/>
      <c r="H48" s="688"/>
      <c r="I48" s="688"/>
      <c r="J48" s="761"/>
      <c r="K48" s="173"/>
      <c r="L48" s="257"/>
      <c r="M48" s="173"/>
      <c r="N48" s="173"/>
      <c r="O48" s="173"/>
      <c r="P48" s="173"/>
      <c r="Q48" s="173"/>
      <c r="R48" s="173"/>
      <c r="S48" s="173"/>
      <c r="T48" s="173"/>
      <c r="U48" s="184"/>
      <c r="V48" s="173"/>
      <c r="W48" s="271"/>
      <c r="X48" s="291" t="s">
        <v>300</v>
      </c>
      <c r="Y48" s="292">
        <f>'II. Monthly Report Scheduling'!D26</f>
        <v>0.21407742926293485</v>
      </c>
      <c r="Z48" s="290" t="e">
        <f t="shared" si="1"/>
        <v>#VALUE!</v>
      </c>
      <c r="AA48" s="290" t="e">
        <f t="shared" si="1"/>
        <v>#VALUE!</v>
      </c>
      <c r="AB48" s="293" t="str">
        <f>'II. Monthly Report Scheduling'!G26</f>
        <v>Insert percentage</v>
      </c>
      <c r="AC48" s="558" t="str">
        <f>'II. Monthly Report Scheduling'!H26</f>
        <v>Insert percentage</v>
      </c>
      <c r="AD48" s="560" t="e">
        <f>'II. Monthly Report Scheduling'!I26</f>
        <v>#VALUE!</v>
      </c>
      <c r="AE48" s="194"/>
      <c r="AF48" s="201"/>
      <c r="AH48" s="67" t="str">
        <f>'II. Monthly Report Scheduling'!E27</f>
        <v>Insert percentage</v>
      </c>
      <c r="AI48" s="67" t="str">
        <f>'II. Monthly Report Scheduling'!F27</f>
        <v>Insert percentage</v>
      </c>
      <c r="AJ48" s="63"/>
    </row>
    <row r="49" spans="1:35" s="49" customFormat="1" ht="15" customHeight="1" x14ac:dyDescent="0.3">
      <c r="A49" s="57"/>
      <c r="B49" s="687"/>
      <c r="C49" s="688"/>
      <c r="D49" s="688"/>
      <c r="E49" s="688"/>
      <c r="F49" s="688"/>
      <c r="G49" s="688"/>
      <c r="H49" s="688"/>
      <c r="I49" s="688"/>
      <c r="J49" s="761"/>
      <c r="K49" s="173"/>
      <c r="L49" s="257"/>
      <c r="M49" s="173"/>
      <c r="N49" s="173"/>
      <c r="O49" s="173"/>
      <c r="P49" s="173"/>
      <c r="Q49" s="173"/>
      <c r="R49" s="173"/>
      <c r="S49" s="173"/>
      <c r="T49" s="173"/>
      <c r="U49" s="184"/>
      <c r="V49" s="173"/>
      <c r="W49" s="271"/>
      <c r="X49" s="291" t="s">
        <v>301</v>
      </c>
      <c r="Y49" s="292">
        <f>'II. Monthly Report Scheduling'!D27</f>
        <v>0.12233065386222917</v>
      </c>
      <c r="Z49" s="290" t="e">
        <f t="shared" si="1"/>
        <v>#VALUE!</v>
      </c>
      <c r="AA49" s="290" t="e">
        <f t="shared" si="1"/>
        <v>#VALUE!</v>
      </c>
      <c r="AB49" s="293" t="str">
        <f>'II. Monthly Report Scheduling'!G27</f>
        <v>Insert percentage</v>
      </c>
      <c r="AC49" s="558" t="str">
        <f>'II. Monthly Report Scheduling'!H27</f>
        <v>Insert percentage</v>
      </c>
      <c r="AD49" s="560" t="e">
        <f>'II. Monthly Report Scheduling'!I27</f>
        <v>#VALUE!</v>
      </c>
      <c r="AE49" s="194"/>
      <c r="AF49" s="201"/>
      <c r="AH49" s="67" t="str">
        <f>'II. Monthly Report Scheduling'!E28</f>
        <v>Insert percentage</v>
      </c>
      <c r="AI49" s="67" t="str">
        <f>'II. Monthly Report Scheduling'!F28</f>
        <v>Insert percentage</v>
      </c>
    </row>
    <row r="50" spans="1:35" s="49" customFormat="1" ht="17.25" customHeight="1" x14ac:dyDescent="0.3">
      <c r="A50" s="57"/>
      <c r="B50" s="687"/>
      <c r="C50" s="688"/>
      <c r="D50" s="688"/>
      <c r="E50" s="688"/>
      <c r="F50" s="688"/>
      <c r="G50" s="688"/>
      <c r="H50" s="688"/>
      <c r="I50" s="688"/>
      <c r="J50" s="761"/>
      <c r="K50" s="173"/>
      <c r="L50" s="257"/>
      <c r="M50" s="173"/>
      <c r="N50" s="173"/>
      <c r="O50" s="173"/>
      <c r="P50" s="173"/>
      <c r="Q50" s="173"/>
      <c r="R50" s="173"/>
      <c r="S50" s="173"/>
      <c r="T50" s="173"/>
      <c r="U50" s="184"/>
      <c r="V50" s="173"/>
      <c r="W50" s="271"/>
      <c r="X50" s="291" t="s">
        <v>302</v>
      </c>
      <c r="Y50" s="292">
        <f>'II. Monthly Report Scheduling'!D28</f>
        <v>0.3567908554543599</v>
      </c>
      <c r="Z50" s="290" t="e">
        <f t="shared" si="1"/>
        <v>#VALUE!</v>
      </c>
      <c r="AA50" s="290" t="e">
        <f t="shared" si="1"/>
        <v>#VALUE!</v>
      </c>
      <c r="AB50" s="293" t="str">
        <f>'II. Monthly Report Scheduling'!G28</f>
        <v>Insert percentage</v>
      </c>
      <c r="AC50" s="558" t="str">
        <f>'II. Monthly Report Scheduling'!H28</f>
        <v>Insert percentage</v>
      </c>
      <c r="AD50" s="560" t="e">
        <f>'II. Monthly Report Scheduling'!I28</f>
        <v>#VALUE!</v>
      </c>
      <c r="AE50" s="194"/>
      <c r="AF50" s="201"/>
      <c r="AH50" s="67" t="str">
        <f>'II. Monthly Report Scheduling'!E29</f>
        <v>Insert percentage</v>
      </c>
      <c r="AI50" s="67" t="str">
        <f>'II. Monthly Report Scheduling'!F29</f>
        <v>Insert percentage</v>
      </c>
    </row>
    <row r="51" spans="1:35" s="49" customFormat="1" ht="15.75" customHeight="1" x14ac:dyDescent="0.3">
      <c r="A51" s="57"/>
      <c r="B51" s="257"/>
      <c r="C51" s="294" t="s">
        <v>317</v>
      </c>
      <c r="D51" s="295"/>
      <c r="E51" s="295"/>
      <c r="F51" s="295"/>
      <c r="G51" s="296"/>
      <c r="H51" s="297" t="s">
        <v>249</v>
      </c>
      <c r="I51" s="681">
        <f>IF(OR(SUM(C52:D54)&gt;0,COUNTIF('I. Monthly Report Statistics'!I78:I88,-1)=9,AND(COUNTIF('I. Monthly Report Statistics'!I78:I88,0)&gt;3,AJ64&gt;0)),-1,IF(OR(AND(AJ64=0,COUNTIF('I. Monthly Report Statistics'!I78:I88,-1)&gt;1),AND(AJ64&gt;0,COUNTIF('I. Monthly Report Statistics'!I78:I88,-1)=1)),0,1))</f>
        <v>1</v>
      </c>
      <c r="J51" s="184"/>
      <c r="K51" s="173"/>
      <c r="L51" s="257"/>
      <c r="M51" s="173"/>
      <c r="N51" s="173"/>
      <c r="O51" s="173"/>
      <c r="P51" s="173"/>
      <c r="Q51" s="173"/>
      <c r="R51" s="173"/>
      <c r="S51" s="173"/>
      <c r="T51" s="173"/>
      <c r="U51" s="184"/>
      <c r="V51" s="173"/>
      <c r="W51" s="271"/>
      <c r="X51" s="291" t="s">
        <v>303</v>
      </c>
      <c r="Y51" s="292">
        <f>'II. Monthly Report Scheduling'!D29</f>
        <v>6.1162896939182164E-2</v>
      </c>
      <c r="Z51" s="290" t="e">
        <f>AB51-AH50</f>
        <v>#VALUE!</v>
      </c>
      <c r="AA51" s="290" t="e">
        <f>AC51-AI49</f>
        <v>#VALUE!</v>
      </c>
      <c r="AB51" s="293" t="str">
        <f>'II. Monthly Report Scheduling'!G29</f>
        <v>Insert percentage</v>
      </c>
      <c r="AC51" s="558" t="str">
        <f>'II. Monthly Report Scheduling'!H29</f>
        <v>Insert percentage</v>
      </c>
      <c r="AD51" s="560" t="e">
        <f>'II. Monthly Report Scheduling'!I29</f>
        <v>#VALUE!</v>
      </c>
      <c r="AE51" s="194"/>
      <c r="AF51" s="185"/>
      <c r="AH51" s="67" t="str">
        <f>'II. Monthly Report Scheduling'!E30</f>
        <v>Insert percentage</v>
      </c>
      <c r="AI51" s="67" t="str">
        <f>'II. Monthly Report Scheduling'!F30</f>
        <v>Insert percentage</v>
      </c>
    </row>
    <row r="52" spans="1:35" s="49" customFormat="1" ht="15.75" customHeight="1" x14ac:dyDescent="0.3">
      <c r="A52" s="50"/>
      <c r="B52" s="257"/>
      <c r="C52" s="677" t="str">
        <f>'I. Monthly Report Statistics'!F58</f>
        <v xml:space="preserve">Insert number </v>
      </c>
      <c r="D52" s="677"/>
      <c r="E52" s="698" t="s">
        <v>316</v>
      </c>
      <c r="F52" s="698"/>
      <c r="G52" s="682" t="str">
        <f>'I. Monthly Report Statistics'!G58</f>
        <v xml:space="preserve">Insert number </v>
      </c>
      <c r="H52" s="682"/>
      <c r="I52" s="681"/>
      <c r="J52" s="184"/>
      <c r="K52" s="173"/>
      <c r="L52" s="192"/>
      <c r="M52" s="250"/>
      <c r="N52" s="250"/>
      <c r="O52" s="250"/>
      <c r="P52" s="250"/>
      <c r="Q52" s="250"/>
      <c r="R52" s="250"/>
      <c r="S52" s="250"/>
      <c r="T52" s="250"/>
      <c r="U52" s="203"/>
      <c r="V52" s="173"/>
      <c r="W52" s="271"/>
      <c r="X52" s="551" t="s">
        <v>141</v>
      </c>
      <c r="Y52" s="552">
        <f>'II. Monthly Report Scheduling'!D30</f>
        <v>6.1162896939182164E-2</v>
      </c>
      <c r="Z52" s="553" t="e">
        <f>AB52-AH51</f>
        <v>#VALUE!</v>
      </c>
      <c r="AA52" s="553" t="e">
        <f>AC52-AI50</f>
        <v>#VALUE!</v>
      </c>
      <c r="AB52" s="554" t="str">
        <f>'II. Monthly Report Scheduling'!G30</f>
        <v>Insert percentage</v>
      </c>
      <c r="AC52" s="559" t="str">
        <f>'II. Monthly Report Scheduling'!H30</f>
        <v>Insert percentage</v>
      </c>
      <c r="AD52" s="561" t="e">
        <f>'II. Monthly Report Scheduling'!I30</f>
        <v>#VALUE!</v>
      </c>
      <c r="AE52" s="298"/>
      <c r="AF52" s="251"/>
      <c r="AH52" s="67">
        <f>'II. Monthly Report Scheduling'!E16</f>
        <v>0</v>
      </c>
      <c r="AI52" s="67">
        <f>'II. Monthly Report Scheduling'!F16</f>
        <v>0</v>
      </c>
    </row>
    <row r="53" spans="1:35" s="49" customFormat="1" x14ac:dyDescent="0.3">
      <c r="A53" s="50"/>
      <c r="B53" s="257"/>
      <c r="C53" s="675" t="str">
        <f>'I. Monthly Report Statistics'!F60</f>
        <v xml:space="preserve">Insert number </v>
      </c>
      <c r="D53" s="675"/>
      <c r="E53" s="678" t="s">
        <v>321</v>
      </c>
      <c r="F53" s="678"/>
      <c r="G53" s="679" t="str">
        <f>'I. Monthly Report Statistics'!G60</f>
        <v xml:space="preserve">Insert number </v>
      </c>
      <c r="H53" s="679"/>
      <c r="I53" s="680" t="s">
        <v>374</v>
      </c>
      <c r="J53" s="184"/>
      <c r="K53" s="173"/>
      <c r="L53" s="192"/>
      <c r="M53" s="250"/>
      <c r="N53" s="250"/>
      <c r="O53" s="250"/>
      <c r="P53" s="250"/>
      <c r="Q53" s="250"/>
      <c r="R53" s="250"/>
      <c r="S53" s="250"/>
      <c r="T53" s="250"/>
      <c r="U53" s="203"/>
      <c r="V53" s="173"/>
      <c r="W53" s="271"/>
      <c r="X53" s="760"/>
      <c r="Y53" s="760"/>
      <c r="Z53" s="760"/>
      <c r="AA53" s="760"/>
      <c r="AB53" s="760"/>
      <c r="AC53" s="760"/>
      <c r="AD53" s="760"/>
      <c r="AE53" s="298"/>
      <c r="AF53" s="251"/>
    </row>
    <row r="54" spans="1:35" s="49" customFormat="1" ht="16.2" thickBot="1" x14ac:dyDescent="0.35">
      <c r="A54" s="50"/>
      <c r="B54" s="257"/>
      <c r="C54" s="675" t="str">
        <f>'I. Monthly Report Statistics'!F59</f>
        <v xml:space="preserve">Insert number </v>
      </c>
      <c r="D54" s="675"/>
      <c r="E54" s="678" t="s">
        <v>322</v>
      </c>
      <c r="F54" s="678"/>
      <c r="G54" s="679" t="str">
        <f>'I. Monthly Report Statistics'!G60</f>
        <v xml:space="preserve">Insert number </v>
      </c>
      <c r="H54" s="679"/>
      <c r="I54" s="680"/>
      <c r="J54" s="184"/>
      <c r="K54" s="173"/>
      <c r="L54" s="192"/>
      <c r="M54" s="250"/>
      <c r="N54" s="250"/>
      <c r="O54" s="250"/>
      <c r="P54" s="250"/>
      <c r="Q54" s="250"/>
      <c r="R54" s="250"/>
      <c r="S54" s="250"/>
      <c r="T54" s="250"/>
      <c r="U54" s="203"/>
      <c r="V54" s="173"/>
      <c r="W54" s="713" t="s">
        <v>286</v>
      </c>
      <c r="X54" s="713"/>
      <c r="Y54" s="713"/>
      <c r="Z54" s="713"/>
      <c r="AA54" s="713"/>
      <c r="AB54" s="713"/>
      <c r="AC54" s="713"/>
      <c r="AD54" s="713"/>
      <c r="AE54" s="713"/>
      <c r="AF54" s="251"/>
    </row>
    <row r="55" spans="1:35" s="49" customFormat="1" ht="15" customHeight="1" thickTop="1" x14ac:dyDescent="0.3">
      <c r="A55" s="50"/>
      <c r="B55" s="257"/>
      <c r="C55" s="675" t="str">
        <f>'I. Monthly Report Statistics'!F62</f>
        <v xml:space="preserve">Insert number </v>
      </c>
      <c r="D55" s="675"/>
      <c r="E55" s="678" t="s">
        <v>323</v>
      </c>
      <c r="F55" s="678"/>
      <c r="G55" s="679" t="str">
        <f>'I. Monthly Report Statistics'!G62</f>
        <v xml:space="preserve">Insert number </v>
      </c>
      <c r="H55" s="679"/>
      <c r="I55" s="680"/>
      <c r="J55" s="184"/>
      <c r="K55" s="173"/>
      <c r="L55" s="192"/>
      <c r="M55" s="250"/>
      <c r="N55" s="250"/>
      <c r="O55" s="250"/>
      <c r="P55" s="250"/>
      <c r="Q55" s="250"/>
      <c r="R55" s="250"/>
      <c r="S55" s="250"/>
      <c r="T55" s="250"/>
      <c r="U55" s="203"/>
      <c r="V55" s="173"/>
      <c r="W55" s="689" t="str">
        <f>'I. Monthly Report Statistics'!F43</f>
        <v>Insert text</v>
      </c>
      <c r="X55" s="690"/>
      <c r="Y55" s="690"/>
      <c r="Z55" s="690"/>
      <c r="AA55" s="690"/>
      <c r="AB55" s="690"/>
      <c r="AC55" s="690"/>
      <c r="AD55" s="690"/>
      <c r="AE55" s="691"/>
      <c r="AF55" s="251"/>
    </row>
    <row r="56" spans="1:35" s="49" customFormat="1" x14ac:dyDescent="0.3">
      <c r="A56" s="50"/>
      <c r="B56" s="257"/>
      <c r="C56" s="675" t="str">
        <f>'I. Monthly Report Statistics'!F63</f>
        <v xml:space="preserve">Insert number </v>
      </c>
      <c r="D56" s="675"/>
      <c r="E56" s="678" t="s">
        <v>324</v>
      </c>
      <c r="F56" s="678"/>
      <c r="G56" s="679" t="str">
        <f>'I. Monthly Report Statistics'!G63</f>
        <v xml:space="preserve">Insert number </v>
      </c>
      <c r="H56" s="679"/>
      <c r="I56" s="680"/>
      <c r="J56" s="184"/>
      <c r="K56" s="173"/>
      <c r="L56" s="257"/>
      <c r="M56" s="173"/>
      <c r="N56" s="173"/>
      <c r="O56" s="173"/>
      <c r="P56" s="173"/>
      <c r="Q56" s="173"/>
      <c r="R56" s="173"/>
      <c r="S56" s="173"/>
      <c r="T56" s="173"/>
      <c r="U56" s="203"/>
      <c r="V56" s="173"/>
      <c r="W56" s="692"/>
      <c r="X56" s="693"/>
      <c r="Y56" s="693"/>
      <c r="Z56" s="693"/>
      <c r="AA56" s="693"/>
      <c r="AB56" s="693"/>
      <c r="AC56" s="693"/>
      <c r="AD56" s="693"/>
      <c r="AE56" s="694"/>
      <c r="AF56" s="251"/>
    </row>
    <row r="57" spans="1:35" s="49" customFormat="1" ht="13.5" customHeight="1" x14ac:dyDescent="0.3">
      <c r="A57" s="50"/>
      <c r="B57" s="257"/>
      <c r="C57" s="675" t="str">
        <f>'I. Monthly Report Statistics'!F61</f>
        <v xml:space="preserve">Insert number </v>
      </c>
      <c r="D57" s="675"/>
      <c r="E57" s="678" t="s">
        <v>325</v>
      </c>
      <c r="F57" s="678"/>
      <c r="G57" s="679" t="str">
        <f>'I. Monthly Report Statistics'!G61</f>
        <v xml:space="preserve">Insert number </v>
      </c>
      <c r="H57" s="679"/>
      <c r="I57" s="680"/>
      <c r="J57" s="184"/>
      <c r="K57" s="173"/>
      <c r="L57" s="257"/>
      <c r="M57" s="173"/>
      <c r="N57" s="173"/>
      <c r="O57" s="173"/>
      <c r="P57" s="173"/>
      <c r="Q57" s="173"/>
      <c r="R57" s="173"/>
      <c r="S57" s="173"/>
      <c r="T57" s="173"/>
      <c r="U57" s="184"/>
      <c r="V57" s="173"/>
      <c r="W57" s="692"/>
      <c r="X57" s="693"/>
      <c r="Y57" s="693"/>
      <c r="Z57" s="693"/>
      <c r="AA57" s="693"/>
      <c r="AB57" s="693"/>
      <c r="AC57" s="693"/>
      <c r="AD57" s="693"/>
      <c r="AE57" s="694"/>
      <c r="AF57" s="251"/>
    </row>
    <row r="58" spans="1:35" s="49" customFormat="1" ht="17.25" customHeight="1" x14ac:dyDescent="0.3">
      <c r="A58" s="50"/>
      <c r="B58" s="257"/>
      <c r="C58" s="676" t="e">
        <f>'I. Monthly Report Statistics'!F64+'I. Monthly Report Statistics'!F65+'I. Monthly Report Statistics'!F66+'I. Monthly Report Statistics'!F67+'I. Monthly Report Statistics'!F68+'I. Monthly Report Statistics'!F69+'I. Monthly Report Statistics'!F70+'I. Monthly Report Statistics'!F71+'I. Monthly Report Statistics'!F72+'I. Monthly Report Statistics'!F73+'I. Monthly Report Statistics'!F74+'I. Monthly Report Statistics'!F75+'I. Monthly Report Statistics'!F76+'I. Monthly Report Statistics'!F77</f>
        <v>#VALUE!</v>
      </c>
      <c r="D58" s="676"/>
      <c r="E58" s="700" t="s">
        <v>326</v>
      </c>
      <c r="F58" s="700"/>
      <c r="G58" s="699" t="e">
        <f>'I. Monthly Report Statistics'!G64+'I. Monthly Report Statistics'!G65+'I. Monthly Report Statistics'!G66+'I. Monthly Report Statistics'!G67+'I. Monthly Report Statistics'!G68+'I. Monthly Report Statistics'!G69+'I. Monthly Report Statistics'!G70+'I. Monthly Report Statistics'!G71+'I. Monthly Report Statistics'!G72+'I. Monthly Report Statistics'!G73+'I. Monthly Report Statistics'!G74+'I. Monthly Report Statistics'!G75+'I. Monthly Report Statistics'!G76+'I. Monthly Report Statistics'!G77</f>
        <v>#VALUE!</v>
      </c>
      <c r="H58" s="699"/>
      <c r="I58" s="680"/>
      <c r="J58" s="184"/>
      <c r="K58" s="173"/>
      <c r="L58" s="257"/>
      <c r="M58" s="173"/>
      <c r="N58" s="173"/>
      <c r="O58" s="173"/>
      <c r="P58" s="173"/>
      <c r="Q58" s="173"/>
      <c r="R58" s="173"/>
      <c r="S58" s="173"/>
      <c r="T58" s="173"/>
      <c r="U58" s="184"/>
      <c r="V58" s="173"/>
      <c r="W58" s="692"/>
      <c r="X58" s="693"/>
      <c r="Y58" s="693"/>
      <c r="Z58" s="693"/>
      <c r="AA58" s="693"/>
      <c r="AB58" s="693"/>
      <c r="AC58" s="693"/>
      <c r="AD58" s="693"/>
      <c r="AE58" s="694"/>
      <c r="AF58" s="251"/>
    </row>
    <row r="59" spans="1:35" s="49" customFormat="1" ht="15.75" customHeight="1" x14ac:dyDescent="0.3">
      <c r="A59" s="50"/>
      <c r="B59" s="257"/>
      <c r="C59" s="677"/>
      <c r="D59" s="677"/>
      <c r="E59" s="701"/>
      <c r="F59" s="701"/>
      <c r="G59" s="682"/>
      <c r="H59" s="682"/>
      <c r="I59" s="680"/>
      <c r="J59" s="184"/>
      <c r="K59" s="173"/>
      <c r="L59" s="257"/>
      <c r="M59" s="173"/>
      <c r="N59" s="173"/>
      <c r="O59" s="173"/>
      <c r="P59" s="173"/>
      <c r="Q59" s="173"/>
      <c r="R59" s="173"/>
      <c r="S59" s="173"/>
      <c r="T59" s="173"/>
      <c r="U59" s="184"/>
      <c r="V59" s="173"/>
      <c r="W59" s="692"/>
      <c r="X59" s="693"/>
      <c r="Y59" s="693"/>
      <c r="Z59" s="693"/>
      <c r="AA59" s="693"/>
      <c r="AB59" s="693"/>
      <c r="AC59" s="693"/>
      <c r="AD59" s="693"/>
      <c r="AE59" s="694"/>
      <c r="AF59" s="251"/>
    </row>
    <row r="60" spans="1:35" s="49" customFormat="1" ht="18" customHeight="1" x14ac:dyDescent="0.3">
      <c r="A60" s="50"/>
      <c r="B60" s="257"/>
      <c r="C60" s="702" t="str">
        <f>'I. Monthly Report Statistics'!F82</f>
        <v xml:space="preserve">Insert number </v>
      </c>
      <c r="D60" s="702"/>
      <c r="E60" s="697" t="s">
        <v>327</v>
      </c>
      <c r="F60" s="697"/>
      <c r="G60" s="699" t="str">
        <f>'I. Monthly Report Statistics'!G82</f>
        <v xml:space="preserve">Insert number </v>
      </c>
      <c r="H60" s="699"/>
      <c r="I60" s="296"/>
      <c r="J60" s="184"/>
      <c r="K60" s="173"/>
      <c r="L60" s="257"/>
      <c r="M60" s="173"/>
      <c r="N60" s="173"/>
      <c r="O60" s="173"/>
      <c r="P60" s="173"/>
      <c r="Q60" s="173"/>
      <c r="R60" s="173"/>
      <c r="S60" s="173"/>
      <c r="T60" s="173"/>
      <c r="U60" s="184"/>
      <c r="V60" s="173"/>
      <c r="W60" s="692"/>
      <c r="X60" s="693"/>
      <c r="Y60" s="693"/>
      <c r="Z60" s="693"/>
      <c r="AA60" s="693"/>
      <c r="AB60" s="693"/>
      <c r="AC60" s="693"/>
      <c r="AD60" s="693"/>
      <c r="AE60" s="694"/>
      <c r="AF60" s="251"/>
    </row>
    <row r="61" spans="1:35" s="49" customFormat="1" ht="15.75" customHeight="1" x14ac:dyDescent="0.3">
      <c r="A61" s="50"/>
      <c r="B61" s="257"/>
      <c r="C61" s="703"/>
      <c r="D61" s="703"/>
      <c r="E61" s="698"/>
      <c r="F61" s="698"/>
      <c r="G61" s="682"/>
      <c r="H61" s="682"/>
      <c r="I61" s="296"/>
      <c r="J61" s="184"/>
      <c r="K61" s="173"/>
      <c r="L61" s="257"/>
      <c r="M61" s="173"/>
      <c r="N61" s="173"/>
      <c r="O61" s="173"/>
      <c r="P61" s="173"/>
      <c r="Q61" s="173"/>
      <c r="R61" s="173"/>
      <c r="S61" s="173"/>
      <c r="T61" s="173"/>
      <c r="U61" s="184"/>
      <c r="V61" s="173"/>
      <c r="W61" s="692"/>
      <c r="X61" s="693"/>
      <c r="Y61" s="693"/>
      <c r="Z61" s="693"/>
      <c r="AA61" s="693"/>
      <c r="AB61" s="693"/>
      <c r="AC61" s="693"/>
      <c r="AD61" s="693"/>
      <c r="AE61" s="694"/>
      <c r="AF61" s="251"/>
    </row>
    <row r="62" spans="1:35" s="49" customFormat="1" ht="15.75" customHeight="1" x14ac:dyDescent="0.3">
      <c r="A62" s="50"/>
      <c r="B62" s="257"/>
      <c r="C62" s="724" t="str">
        <f>'I. Monthly Report Statistics'!F57</f>
        <v xml:space="preserve">Insert number </v>
      </c>
      <c r="D62" s="724"/>
      <c r="E62" s="726" t="s">
        <v>318</v>
      </c>
      <c r="F62" s="726"/>
      <c r="G62" s="704" t="str">
        <f>'I. Monthly Report Statistics'!G57</f>
        <v xml:space="preserve">Insert number </v>
      </c>
      <c r="H62" s="704"/>
      <c r="I62" s="296"/>
      <c r="J62" s="184"/>
      <c r="K62" s="173"/>
      <c r="L62" s="257"/>
      <c r="M62" s="173"/>
      <c r="N62" s="173"/>
      <c r="O62" s="173"/>
      <c r="P62" s="173"/>
      <c r="Q62" s="173"/>
      <c r="R62" s="173"/>
      <c r="S62" s="173"/>
      <c r="T62" s="173"/>
      <c r="U62" s="184"/>
      <c r="V62" s="173"/>
      <c r="W62" s="692"/>
      <c r="X62" s="693"/>
      <c r="Y62" s="693"/>
      <c r="Z62" s="693"/>
      <c r="AA62" s="693"/>
      <c r="AB62" s="693"/>
      <c r="AC62" s="693"/>
      <c r="AD62" s="693"/>
      <c r="AE62" s="694"/>
      <c r="AF62" s="251"/>
    </row>
    <row r="63" spans="1:35" s="49" customFormat="1" ht="15" customHeight="1" x14ac:dyDescent="0.3">
      <c r="A63" s="50"/>
      <c r="B63" s="257"/>
      <c r="C63" s="725"/>
      <c r="D63" s="725"/>
      <c r="E63" s="727"/>
      <c r="F63" s="727"/>
      <c r="G63" s="705"/>
      <c r="H63" s="705"/>
      <c r="I63" s="173"/>
      <c r="J63" s="184"/>
      <c r="K63" s="173"/>
      <c r="L63" s="257"/>
      <c r="M63" s="173"/>
      <c r="N63" s="173"/>
      <c r="O63" s="173"/>
      <c r="P63" s="173"/>
      <c r="Q63" s="173"/>
      <c r="R63" s="173"/>
      <c r="S63" s="173"/>
      <c r="T63" s="173"/>
      <c r="U63" s="173"/>
      <c r="V63" s="217"/>
      <c r="W63" s="692"/>
      <c r="X63" s="693"/>
      <c r="Y63" s="693"/>
      <c r="Z63" s="693"/>
      <c r="AA63" s="693"/>
      <c r="AB63" s="693"/>
      <c r="AC63" s="693"/>
      <c r="AD63" s="693"/>
      <c r="AE63" s="694"/>
      <c r="AF63" s="251"/>
    </row>
    <row r="64" spans="1:35" s="49" customFormat="1" ht="15" customHeight="1" x14ac:dyDescent="0.3">
      <c r="A64" s="50"/>
      <c r="B64" s="299" t="s">
        <v>381</v>
      </c>
      <c r="C64" s="300"/>
      <c r="D64" s="300"/>
      <c r="E64" s="300"/>
      <c r="F64" s="300"/>
      <c r="G64" s="300"/>
      <c r="H64" s="300"/>
      <c r="I64" s="300"/>
      <c r="J64" s="301"/>
      <c r="K64" s="173"/>
      <c r="L64" s="257"/>
      <c r="M64" s="173"/>
      <c r="N64" s="173"/>
      <c r="O64" s="173"/>
      <c r="P64" s="173"/>
      <c r="Q64" s="173"/>
      <c r="R64" s="173"/>
      <c r="S64" s="173"/>
      <c r="T64" s="173"/>
      <c r="U64" s="173"/>
      <c r="V64" s="217"/>
      <c r="W64" s="692"/>
      <c r="X64" s="693"/>
      <c r="Y64" s="693"/>
      <c r="Z64" s="693"/>
      <c r="AA64" s="693"/>
      <c r="AB64" s="693"/>
      <c r="AC64" s="693"/>
      <c r="AD64" s="693"/>
      <c r="AE64" s="694"/>
      <c r="AF64" s="251"/>
    </row>
    <row r="65" spans="1:32" s="49" customFormat="1" ht="15.75" customHeight="1" thickBot="1" x14ac:dyDescent="0.35">
      <c r="A65" s="57"/>
      <c r="B65" s="687" t="str">
        <f>'I. Monthly Report Statistics'!F14</f>
        <v>Insert text</v>
      </c>
      <c r="C65" s="688"/>
      <c r="D65" s="688"/>
      <c r="E65" s="688"/>
      <c r="F65" s="688"/>
      <c r="G65" s="688"/>
      <c r="H65" s="688"/>
      <c r="I65" s="688"/>
      <c r="J65" s="300"/>
      <c r="K65" s="217"/>
      <c r="L65" s="173"/>
      <c r="M65" s="173"/>
      <c r="N65" s="173"/>
      <c r="O65" s="173"/>
      <c r="P65" s="173"/>
      <c r="Q65" s="173"/>
      <c r="R65" s="173"/>
      <c r="S65" s="173"/>
      <c r="T65" s="173"/>
      <c r="U65" s="173"/>
      <c r="V65" s="217"/>
      <c r="W65" s="692"/>
      <c r="X65" s="693"/>
      <c r="Y65" s="693"/>
      <c r="Z65" s="693"/>
      <c r="AA65" s="693"/>
      <c r="AB65" s="693"/>
      <c r="AC65" s="693"/>
      <c r="AD65" s="693"/>
      <c r="AE65" s="694"/>
      <c r="AF65" s="251"/>
    </row>
    <row r="66" spans="1:32" s="49" customFormat="1" ht="13.5" customHeight="1" thickTop="1" thickBot="1" x14ac:dyDescent="0.35">
      <c r="A66" s="57"/>
      <c r="B66" s="687"/>
      <c r="C66" s="688"/>
      <c r="D66" s="688"/>
      <c r="E66" s="688"/>
      <c r="F66" s="688"/>
      <c r="G66" s="688"/>
      <c r="H66" s="688"/>
      <c r="I66" s="688"/>
      <c r="J66" s="300"/>
      <c r="K66" s="217"/>
      <c r="L66" s="205"/>
      <c r="M66" s="205"/>
      <c r="N66" s="205"/>
      <c r="O66" s="205"/>
      <c r="P66" s="205"/>
      <c r="Q66" s="205"/>
      <c r="R66" s="205"/>
      <c r="S66" s="205"/>
      <c r="T66" s="205"/>
      <c r="U66" s="205"/>
      <c r="V66" s="257"/>
      <c r="W66" s="345" t="s">
        <v>294</v>
      </c>
      <c r="X66" s="261"/>
      <c r="Y66" s="261"/>
      <c r="Z66" s="261"/>
      <c r="AA66" s="261"/>
      <c r="AB66" s="261"/>
      <c r="AC66" s="261"/>
      <c r="AD66" s="261"/>
      <c r="AE66" s="261"/>
      <c r="AF66" s="251"/>
    </row>
    <row r="67" spans="1:32" s="49" customFormat="1" ht="16.8" customHeight="1" thickTop="1" thickBot="1" x14ac:dyDescent="0.35">
      <c r="A67" s="57"/>
      <c r="B67" s="687"/>
      <c r="C67" s="688"/>
      <c r="D67" s="688"/>
      <c r="E67" s="688"/>
      <c r="F67" s="688"/>
      <c r="G67" s="688"/>
      <c r="H67" s="688"/>
      <c r="I67" s="688"/>
      <c r="J67" s="300"/>
      <c r="K67" s="257"/>
      <c r="L67" s="708" t="s">
        <v>488</v>
      </c>
      <c r="M67" s="708"/>
      <c r="N67" s="708"/>
      <c r="O67" s="708"/>
      <c r="P67" s="708"/>
      <c r="Q67" s="708"/>
      <c r="R67" s="708"/>
      <c r="S67" s="708"/>
      <c r="T67" s="708"/>
      <c r="U67" s="708"/>
      <c r="V67" s="184"/>
      <c r="W67" s="689" t="str">
        <f>'I. Monthly Report Statistics'!F44</f>
        <v>Insert text</v>
      </c>
      <c r="X67" s="690"/>
      <c r="Y67" s="690"/>
      <c r="Z67" s="690"/>
      <c r="AA67" s="690"/>
      <c r="AB67" s="690"/>
      <c r="AC67" s="690"/>
      <c r="AD67" s="690"/>
      <c r="AE67" s="691"/>
      <c r="AF67" s="251"/>
    </row>
    <row r="68" spans="1:32" s="49" customFormat="1" ht="14.25" customHeight="1" thickTop="1" x14ac:dyDescent="0.3">
      <c r="A68" s="57"/>
      <c r="B68" s="687"/>
      <c r="C68" s="688"/>
      <c r="D68" s="688"/>
      <c r="E68" s="688"/>
      <c r="F68" s="688"/>
      <c r="G68" s="688"/>
      <c r="H68" s="688"/>
      <c r="I68" s="688"/>
      <c r="J68" s="300"/>
      <c r="K68" s="217"/>
      <c r="L68" s="173"/>
      <c r="M68" s="173"/>
      <c r="N68" s="173"/>
      <c r="O68" s="173"/>
      <c r="P68" s="173"/>
      <c r="Q68" s="173"/>
      <c r="R68" s="173"/>
      <c r="S68" s="173"/>
      <c r="T68" s="173"/>
      <c r="U68" s="173"/>
      <c r="V68" s="217"/>
      <c r="W68" s="692"/>
      <c r="X68" s="693"/>
      <c r="Y68" s="693"/>
      <c r="Z68" s="693"/>
      <c r="AA68" s="693"/>
      <c r="AB68" s="693"/>
      <c r="AC68" s="693"/>
      <c r="AD68" s="693"/>
      <c r="AE68" s="694"/>
      <c r="AF68" s="251"/>
    </row>
    <row r="69" spans="1:32" s="49" customFormat="1" x14ac:dyDescent="0.3">
      <c r="A69" s="57"/>
      <c r="B69" s="302"/>
      <c r="C69" s="300"/>
      <c r="D69" s="300"/>
      <c r="E69" s="300"/>
      <c r="F69" s="300"/>
      <c r="G69" s="300"/>
      <c r="H69" s="300"/>
      <c r="I69" s="300"/>
      <c r="J69" s="300"/>
      <c r="K69" s="217"/>
      <c r="L69" s="173"/>
      <c r="M69" s="173"/>
      <c r="N69" s="173"/>
      <c r="O69" s="173"/>
      <c r="P69" s="173"/>
      <c r="Q69" s="173"/>
      <c r="R69" s="173"/>
      <c r="S69" s="173"/>
      <c r="T69" s="173"/>
      <c r="U69" s="173"/>
      <c r="V69" s="217"/>
      <c r="W69" s="692"/>
      <c r="X69" s="693"/>
      <c r="Y69" s="693"/>
      <c r="Z69" s="693"/>
      <c r="AA69" s="693"/>
      <c r="AB69" s="693"/>
      <c r="AC69" s="693"/>
      <c r="AD69" s="693"/>
      <c r="AE69" s="694"/>
      <c r="AF69" s="251"/>
    </row>
    <row r="70" spans="1:32" s="49" customFormat="1" x14ac:dyDescent="0.3">
      <c r="A70" s="50"/>
      <c r="B70" s="257"/>
      <c r="C70" s="303"/>
      <c r="D70" s="304"/>
      <c r="E70" s="304"/>
      <c r="F70" s="304"/>
      <c r="G70" s="305"/>
      <c r="H70" s="305"/>
      <c r="I70" s="681" t="e">
        <f>IF(E73/C62&lt;=2%,1,IF(E73/C62&gt;4%,-1,0))</f>
        <v>#VALUE!</v>
      </c>
      <c r="J70" s="173"/>
      <c r="K70" s="217"/>
      <c r="L70" s="173"/>
      <c r="M70" s="173"/>
      <c r="N70" s="173"/>
      <c r="O70" s="173"/>
      <c r="P70" s="173"/>
      <c r="Q70" s="173"/>
      <c r="R70" s="173"/>
      <c r="S70" s="173"/>
      <c r="T70" s="173"/>
      <c r="U70" s="173"/>
      <c r="V70" s="257"/>
      <c r="W70" s="692"/>
      <c r="X70" s="693"/>
      <c r="Y70" s="693"/>
      <c r="Z70" s="693"/>
      <c r="AA70" s="693"/>
      <c r="AB70" s="693"/>
      <c r="AC70" s="693"/>
      <c r="AD70" s="693"/>
      <c r="AE70" s="694"/>
      <c r="AF70" s="251"/>
    </row>
    <row r="71" spans="1:32" s="49" customFormat="1" ht="15" customHeight="1" x14ac:dyDescent="0.3">
      <c r="A71" s="50"/>
      <c r="B71" s="257"/>
      <c r="C71" s="722"/>
      <c r="D71" s="723"/>
      <c r="E71" s="306" t="s">
        <v>315</v>
      </c>
      <c r="F71" s="266" t="s">
        <v>249</v>
      </c>
      <c r="G71" s="305"/>
      <c r="H71" s="305"/>
      <c r="I71" s="681"/>
      <c r="J71" s="173"/>
      <c r="K71" s="217"/>
      <c r="L71" s="173"/>
      <c r="M71" s="173"/>
      <c r="N71" s="173"/>
      <c r="O71" s="173"/>
      <c r="P71" s="173"/>
      <c r="Q71" s="173"/>
      <c r="R71" s="173"/>
      <c r="S71" s="173"/>
      <c r="T71" s="173"/>
      <c r="U71" s="173"/>
      <c r="V71" s="217"/>
      <c r="W71" s="692"/>
      <c r="X71" s="693"/>
      <c r="Y71" s="693"/>
      <c r="Z71" s="693"/>
      <c r="AA71" s="693"/>
      <c r="AB71" s="693"/>
      <c r="AC71" s="693"/>
      <c r="AD71" s="693"/>
      <c r="AE71" s="694"/>
      <c r="AF71" s="251"/>
    </row>
    <row r="72" spans="1:32" s="49" customFormat="1" ht="15" customHeight="1" x14ac:dyDescent="0.3">
      <c r="A72" s="50"/>
      <c r="B72" s="257"/>
      <c r="C72" s="711" t="s">
        <v>473</v>
      </c>
      <c r="D72" s="712"/>
      <c r="E72" s="307" t="str">
        <f>'I. Monthly Report Statistics'!F76</f>
        <v xml:space="preserve">Insert number </v>
      </c>
      <c r="F72" s="308" t="str">
        <f>'I. Monthly Report Statistics'!G76</f>
        <v xml:space="preserve">Insert number </v>
      </c>
      <c r="G72" s="305"/>
      <c r="H72" s="305"/>
      <c r="I72" s="706" t="s">
        <v>375</v>
      </c>
      <c r="J72" s="173"/>
      <c r="K72" s="217"/>
      <c r="L72" s="173"/>
      <c r="M72" s="173"/>
      <c r="N72" s="173"/>
      <c r="O72" s="173"/>
      <c r="P72" s="173"/>
      <c r="Q72" s="173"/>
      <c r="R72" s="173"/>
      <c r="S72" s="173"/>
      <c r="T72" s="173"/>
      <c r="U72" s="173"/>
      <c r="V72" s="217"/>
      <c r="W72" s="692"/>
      <c r="X72" s="693"/>
      <c r="Y72" s="693"/>
      <c r="Z72" s="693"/>
      <c r="AA72" s="693"/>
      <c r="AB72" s="693"/>
      <c r="AC72" s="693"/>
      <c r="AD72" s="693"/>
      <c r="AE72" s="694"/>
      <c r="AF72" s="251"/>
    </row>
    <row r="73" spans="1:32" s="49" customFormat="1" ht="14.4" customHeight="1" x14ac:dyDescent="0.3">
      <c r="A73" s="50"/>
      <c r="B73" s="257"/>
      <c r="C73" s="709" t="s">
        <v>474</v>
      </c>
      <c r="D73" s="710"/>
      <c r="E73" s="309" t="str">
        <f>'I. Monthly Report Statistics'!F77</f>
        <v xml:space="preserve">Insert number </v>
      </c>
      <c r="F73" s="310" t="str">
        <f>'I. Monthly Report Statistics'!G77</f>
        <v xml:space="preserve">Insert number </v>
      </c>
      <c r="G73" s="305"/>
      <c r="H73" s="305"/>
      <c r="I73" s="706"/>
      <c r="J73" s="173"/>
      <c r="K73" s="217"/>
      <c r="L73" s="173"/>
      <c r="M73" s="173"/>
      <c r="N73" s="173"/>
      <c r="O73" s="173"/>
      <c r="P73" s="173"/>
      <c r="Q73" s="173"/>
      <c r="R73" s="173"/>
      <c r="S73" s="173"/>
      <c r="T73" s="173"/>
      <c r="U73" s="173"/>
      <c r="V73" s="217"/>
      <c r="W73" s="692"/>
      <c r="X73" s="693"/>
      <c r="Y73" s="693"/>
      <c r="Z73" s="693"/>
      <c r="AA73" s="693"/>
      <c r="AB73" s="693"/>
      <c r="AC73" s="693"/>
      <c r="AD73" s="693"/>
      <c r="AE73" s="694"/>
      <c r="AF73" s="251"/>
    </row>
    <row r="74" spans="1:32" s="49" customFormat="1" ht="13.5" customHeight="1" x14ac:dyDescent="0.3">
      <c r="A74" s="50"/>
      <c r="B74" s="257"/>
      <c r="C74" s="173"/>
      <c r="D74" s="173"/>
      <c r="E74" s="173"/>
      <c r="F74" s="173"/>
      <c r="G74" s="173"/>
      <c r="H74" s="173"/>
      <c r="I74" s="706"/>
      <c r="J74" s="173"/>
      <c r="K74" s="217"/>
      <c r="L74" s="173"/>
      <c r="M74" s="173"/>
      <c r="N74" s="173"/>
      <c r="O74" s="173"/>
      <c r="P74" s="173"/>
      <c r="Q74" s="173"/>
      <c r="R74" s="173"/>
      <c r="S74" s="173"/>
      <c r="T74" s="173"/>
      <c r="U74" s="173"/>
      <c r="V74" s="217"/>
      <c r="W74" s="692"/>
      <c r="X74" s="693"/>
      <c r="Y74" s="693"/>
      <c r="Z74" s="693"/>
      <c r="AA74" s="693"/>
      <c r="AB74" s="693"/>
      <c r="AC74" s="693"/>
      <c r="AD74" s="693"/>
      <c r="AE74" s="694"/>
      <c r="AF74" s="251"/>
    </row>
    <row r="75" spans="1:32" s="49" customFormat="1" ht="16.5" customHeight="1" x14ac:dyDescent="0.3">
      <c r="A75" s="50"/>
      <c r="B75" s="257"/>
      <c r="C75" s="173"/>
      <c r="D75" s="173"/>
      <c r="E75" s="173"/>
      <c r="F75" s="173"/>
      <c r="G75" s="173"/>
      <c r="H75" s="173"/>
      <c r="I75" s="706"/>
      <c r="J75" s="173"/>
      <c r="K75" s="217"/>
      <c r="L75" s="173"/>
      <c r="M75" s="173"/>
      <c r="N75" s="173"/>
      <c r="O75" s="173"/>
      <c r="P75" s="173"/>
      <c r="Q75" s="173"/>
      <c r="R75" s="173"/>
      <c r="S75" s="173"/>
      <c r="T75" s="173"/>
      <c r="U75" s="173"/>
      <c r="V75" s="217"/>
      <c r="W75" s="692"/>
      <c r="X75" s="693"/>
      <c r="Y75" s="693"/>
      <c r="Z75" s="693"/>
      <c r="AA75" s="693"/>
      <c r="AB75" s="693"/>
      <c r="AC75" s="693"/>
      <c r="AD75" s="693"/>
      <c r="AE75" s="694"/>
      <c r="AF75" s="251"/>
    </row>
    <row r="76" spans="1:32" s="49" customFormat="1" ht="13.5" customHeight="1" thickBot="1" x14ac:dyDescent="0.35">
      <c r="A76" s="50"/>
      <c r="B76" s="311"/>
      <c r="C76" s="205"/>
      <c r="D76" s="205"/>
      <c r="E76" s="205"/>
      <c r="F76" s="205"/>
      <c r="G76" s="205"/>
      <c r="H76" s="205"/>
      <c r="I76" s="707"/>
      <c r="J76" s="205"/>
      <c r="K76" s="217"/>
      <c r="L76" s="173"/>
      <c r="M76" s="173"/>
      <c r="N76" s="173"/>
      <c r="O76" s="173"/>
      <c r="P76" s="173"/>
      <c r="Q76" s="173"/>
      <c r="R76" s="173"/>
      <c r="S76" s="173"/>
      <c r="T76" s="173"/>
      <c r="U76" s="173"/>
      <c r="V76" s="217"/>
      <c r="W76" s="692"/>
      <c r="X76" s="693"/>
      <c r="Y76" s="693"/>
      <c r="Z76" s="693"/>
      <c r="AA76" s="693"/>
      <c r="AB76" s="693"/>
      <c r="AC76" s="693"/>
      <c r="AD76" s="693"/>
      <c r="AE76" s="694"/>
      <c r="AF76" s="251"/>
    </row>
    <row r="77" spans="1:32" s="49" customFormat="1" ht="13.5" customHeight="1" thickTop="1" thickBot="1" x14ac:dyDescent="0.35">
      <c r="A77" s="50"/>
      <c r="B77" s="708" t="s">
        <v>296</v>
      </c>
      <c r="C77" s="708"/>
      <c r="D77" s="708"/>
      <c r="E77" s="708"/>
      <c r="F77" s="708"/>
      <c r="G77" s="708"/>
      <c r="H77" s="708"/>
      <c r="I77" s="708"/>
      <c r="J77" s="708"/>
      <c r="K77" s="217"/>
      <c r="L77" s="173"/>
      <c r="M77" s="173"/>
      <c r="N77" s="173"/>
      <c r="O77" s="173"/>
      <c r="P77" s="173"/>
      <c r="Q77" s="173"/>
      <c r="R77" s="173"/>
      <c r="S77" s="173"/>
      <c r="T77" s="173"/>
      <c r="U77" s="173"/>
      <c r="V77" s="217"/>
      <c r="W77" s="692"/>
      <c r="X77" s="693"/>
      <c r="Y77" s="693"/>
      <c r="Z77" s="693"/>
      <c r="AA77" s="693"/>
      <c r="AB77" s="693"/>
      <c r="AC77" s="693"/>
      <c r="AD77" s="693"/>
      <c r="AE77" s="694"/>
      <c r="AF77" s="251"/>
    </row>
    <row r="78" spans="1:32" s="49" customFormat="1" ht="13.5" customHeight="1" thickTop="1" thickBot="1" x14ac:dyDescent="0.35">
      <c r="A78" s="50"/>
      <c r="B78" s="685" t="str">
        <f>'I. Monthly Report Statistics'!F15</f>
        <v>Insert text</v>
      </c>
      <c r="C78" s="686"/>
      <c r="D78" s="686"/>
      <c r="E78" s="686"/>
      <c r="F78" s="686"/>
      <c r="G78" s="686"/>
      <c r="H78" s="686"/>
      <c r="I78" s="695">
        <f>IF(AND(G84&lt;11,G85=0),1,IF(AND(G84&gt;10,G85=0),0,-1))</f>
        <v>-1</v>
      </c>
      <c r="J78" s="173"/>
      <c r="K78" s="217"/>
      <c r="L78" s="173"/>
      <c r="M78" s="173"/>
      <c r="N78" s="173"/>
      <c r="O78" s="173"/>
      <c r="P78" s="173"/>
      <c r="Q78" s="173"/>
      <c r="R78" s="173"/>
      <c r="S78" s="173"/>
      <c r="T78" s="173"/>
      <c r="U78" s="173"/>
      <c r="V78" s="217"/>
      <c r="W78" s="345" t="s">
        <v>458</v>
      </c>
      <c r="X78" s="345"/>
      <c r="Y78" s="345"/>
      <c r="Z78" s="345"/>
      <c r="AA78" s="345"/>
      <c r="AB78" s="345"/>
      <c r="AC78" s="345"/>
      <c r="AD78" s="345"/>
      <c r="AE78" s="345"/>
      <c r="AF78" s="251"/>
    </row>
    <row r="79" spans="1:32" s="49" customFormat="1" ht="15.6" customHeight="1" thickTop="1" x14ac:dyDescent="0.3">
      <c r="A79" s="50"/>
      <c r="B79" s="687"/>
      <c r="C79" s="688"/>
      <c r="D79" s="688"/>
      <c r="E79" s="688"/>
      <c r="F79" s="688"/>
      <c r="G79" s="688"/>
      <c r="H79" s="688"/>
      <c r="I79" s="681"/>
      <c r="J79" s="173"/>
      <c r="K79" s="217"/>
      <c r="L79" s="173"/>
      <c r="M79" s="173"/>
      <c r="N79" s="173"/>
      <c r="O79" s="173"/>
      <c r="P79" s="173"/>
      <c r="Q79" s="173"/>
      <c r="R79" s="173"/>
      <c r="S79" s="173"/>
      <c r="T79" s="173"/>
      <c r="U79" s="173"/>
      <c r="V79" s="217"/>
      <c r="W79" s="685" t="str">
        <f>'I. Monthly Report Statistics'!F16</f>
        <v>Insert text</v>
      </c>
      <c r="X79" s="686"/>
      <c r="Y79" s="686"/>
      <c r="Z79" s="686"/>
      <c r="AA79" s="686"/>
      <c r="AB79" s="686"/>
      <c r="AC79" s="686"/>
      <c r="AD79" s="695">
        <f>'III. Sust. Scores'!I71</f>
        <v>-1</v>
      </c>
      <c r="AE79" s="431"/>
      <c r="AF79" s="251"/>
    </row>
    <row r="80" spans="1:32" s="49" customFormat="1" ht="13.5" customHeight="1" x14ac:dyDescent="0.3">
      <c r="A80" s="50"/>
      <c r="B80" s="687"/>
      <c r="C80" s="688"/>
      <c r="D80" s="688"/>
      <c r="E80" s="688"/>
      <c r="F80" s="688"/>
      <c r="G80" s="688"/>
      <c r="H80" s="688"/>
      <c r="I80" s="452"/>
      <c r="J80" s="173"/>
      <c r="K80" s="217"/>
      <c r="L80" s="173"/>
      <c r="M80" s="173"/>
      <c r="N80" s="173"/>
      <c r="O80" s="173"/>
      <c r="P80" s="173"/>
      <c r="Q80" s="173"/>
      <c r="R80" s="173"/>
      <c r="S80" s="173"/>
      <c r="T80" s="173"/>
      <c r="U80" s="173"/>
      <c r="V80" s="217"/>
      <c r="W80" s="687"/>
      <c r="X80" s="688"/>
      <c r="Y80" s="688"/>
      <c r="Z80" s="688"/>
      <c r="AA80" s="688"/>
      <c r="AB80" s="688"/>
      <c r="AC80" s="688"/>
      <c r="AD80" s="681"/>
      <c r="AE80" s="431"/>
      <c r="AF80" s="251"/>
    </row>
    <row r="81" spans="1:32" s="49" customFormat="1" ht="17.25" customHeight="1" x14ac:dyDescent="0.3">
      <c r="A81" s="50"/>
      <c r="B81" s="687"/>
      <c r="C81" s="688"/>
      <c r="D81" s="688"/>
      <c r="E81" s="688"/>
      <c r="F81" s="688"/>
      <c r="G81" s="688"/>
      <c r="H81" s="688"/>
      <c r="I81" s="683" t="s">
        <v>376</v>
      </c>
      <c r="J81" s="173"/>
      <c r="K81" s="217"/>
      <c r="L81" s="173"/>
      <c r="M81" s="173"/>
      <c r="N81" s="173"/>
      <c r="O81" s="173"/>
      <c r="P81" s="173"/>
      <c r="Q81" s="173"/>
      <c r="R81" s="173"/>
      <c r="S81" s="173"/>
      <c r="T81" s="173"/>
      <c r="U81" s="173"/>
      <c r="V81" s="217"/>
      <c r="W81" s="687"/>
      <c r="X81" s="688"/>
      <c r="Y81" s="688"/>
      <c r="Z81" s="688"/>
      <c r="AA81" s="688"/>
      <c r="AB81" s="688"/>
      <c r="AC81" s="688"/>
      <c r="AD81" s="683" t="s">
        <v>459</v>
      </c>
      <c r="AE81" s="431"/>
      <c r="AF81" s="251"/>
    </row>
    <row r="82" spans="1:32" s="49" customFormat="1" ht="19.8" customHeight="1" x14ac:dyDescent="0.3">
      <c r="A82" s="50"/>
      <c r="B82" s="265"/>
      <c r="C82" s="101"/>
      <c r="D82" s="101"/>
      <c r="E82" s="101"/>
      <c r="F82" s="101"/>
      <c r="G82" s="101"/>
      <c r="H82" s="183"/>
      <c r="I82" s="683"/>
      <c r="J82" s="173"/>
      <c r="K82" s="217"/>
      <c r="L82" s="173"/>
      <c r="M82" s="173"/>
      <c r="N82" s="173"/>
      <c r="O82" s="173"/>
      <c r="P82" s="173"/>
      <c r="Q82" s="173"/>
      <c r="R82" s="173"/>
      <c r="S82" s="173"/>
      <c r="T82" s="173"/>
      <c r="U82" s="173"/>
      <c r="V82" s="217"/>
      <c r="W82" s="687"/>
      <c r="X82" s="688"/>
      <c r="Y82" s="688"/>
      <c r="Z82" s="688"/>
      <c r="AA82" s="688"/>
      <c r="AB82" s="688"/>
      <c r="AC82" s="688"/>
      <c r="AD82" s="683"/>
      <c r="AE82" s="431"/>
      <c r="AF82" s="251"/>
    </row>
    <row r="83" spans="1:32" s="49" customFormat="1" ht="15.75" customHeight="1" x14ac:dyDescent="0.3">
      <c r="A83" s="50"/>
      <c r="B83" s="265"/>
      <c r="C83" s="435"/>
      <c r="D83" s="436"/>
      <c r="E83" s="436"/>
      <c r="F83" s="436"/>
      <c r="G83" s="266"/>
      <c r="H83" s="183"/>
      <c r="I83" s="683"/>
      <c r="J83" s="173"/>
      <c r="K83" s="217"/>
      <c r="L83" s="173"/>
      <c r="M83" s="173"/>
      <c r="N83" s="173"/>
      <c r="O83" s="173"/>
      <c r="P83" s="173"/>
      <c r="Q83" s="173"/>
      <c r="R83" s="173"/>
      <c r="S83" s="173"/>
      <c r="T83" s="173"/>
      <c r="U83" s="173"/>
      <c r="V83" s="217"/>
      <c r="W83" s="429"/>
      <c r="X83" s="435"/>
      <c r="Y83" s="436"/>
      <c r="Z83" s="436"/>
      <c r="AA83" s="436"/>
      <c r="AB83" s="266"/>
      <c r="AC83" s="58"/>
      <c r="AD83" s="683"/>
      <c r="AE83" s="431"/>
      <c r="AF83" s="201"/>
    </row>
    <row r="84" spans="1:32" s="49" customFormat="1" ht="11.25" customHeight="1" x14ac:dyDescent="0.3">
      <c r="A84" s="50"/>
      <c r="B84" s="265"/>
      <c r="C84" s="312" t="s">
        <v>470</v>
      </c>
      <c r="D84" s="313"/>
      <c r="E84" s="313"/>
      <c r="F84" s="314"/>
      <c r="G84" s="308" t="str">
        <f>'I. Monthly Report Statistics'!G90</f>
        <v xml:space="preserve">Insert number </v>
      </c>
      <c r="H84" s="183"/>
      <c r="I84" s="683"/>
      <c r="J84" s="173"/>
      <c r="K84" s="217"/>
      <c r="L84" s="173"/>
      <c r="M84" s="696"/>
      <c r="N84" s="696"/>
      <c r="O84" s="696"/>
      <c r="P84" s="696"/>
      <c r="Q84" s="696"/>
      <c r="R84" s="696"/>
      <c r="S84" s="696"/>
      <c r="T84" s="696"/>
      <c r="U84" s="173"/>
      <c r="V84" s="217"/>
      <c r="W84" s="429"/>
      <c r="X84" s="347" t="s">
        <v>469</v>
      </c>
      <c r="Y84" s="438"/>
      <c r="Z84" s="438"/>
      <c r="AA84" s="314"/>
      <c r="AB84" s="440">
        <f>'III. Sust. Scores'!D44</f>
        <v>0</v>
      </c>
      <c r="AC84" s="58"/>
      <c r="AD84" s="683"/>
      <c r="AE84" s="431"/>
      <c r="AF84" s="251"/>
    </row>
    <row r="85" spans="1:32" s="49" customFormat="1" ht="11.25" customHeight="1" x14ac:dyDescent="0.3">
      <c r="A85" s="50"/>
      <c r="B85" s="265"/>
      <c r="C85" s="312" t="s">
        <v>471</v>
      </c>
      <c r="D85" s="313"/>
      <c r="E85" s="313"/>
      <c r="F85" s="314"/>
      <c r="G85" s="308" t="str">
        <f>'I. Monthly Report Statistics'!G91</f>
        <v xml:space="preserve">Insert number </v>
      </c>
      <c r="H85" s="183"/>
      <c r="I85" s="683"/>
      <c r="J85" s="173"/>
      <c r="K85" s="217"/>
      <c r="L85" s="173"/>
      <c r="M85" s="696"/>
      <c r="N85" s="696"/>
      <c r="O85" s="696"/>
      <c r="P85" s="696"/>
      <c r="Q85" s="696"/>
      <c r="R85" s="696"/>
      <c r="S85" s="696"/>
      <c r="T85" s="696"/>
      <c r="U85" s="173"/>
      <c r="V85" s="217"/>
      <c r="W85" s="429"/>
      <c r="X85" s="347" t="s">
        <v>468</v>
      </c>
      <c r="Y85" s="438"/>
      <c r="Z85" s="438"/>
      <c r="AA85" s="314"/>
      <c r="AB85" s="440">
        <f>'III. Sust. Scores'!D49</f>
        <v>0</v>
      </c>
      <c r="AC85" s="58"/>
      <c r="AD85" s="683"/>
      <c r="AE85" s="431"/>
      <c r="AF85" s="251"/>
    </row>
    <row r="86" spans="1:32" s="49" customFormat="1" ht="11.25" customHeight="1" x14ac:dyDescent="0.3">
      <c r="A86" s="50"/>
      <c r="B86" s="265"/>
      <c r="C86" s="315" t="s">
        <v>472</v>
      </c>
      <c r="D86" s="316"/>
      <c r="E86" s="316"/>
      <c r="F86" s="317"/>
      <c r="G86" s="437" t="str">
        <f>'I. Monthly Report Statistics'!$G$92</f>
        <v>DD-MM-YY</v>
      </c>
      <c r="H86" s="183"/>
      <c r="I86" s="683"/>
      <c r="J86" s="173"/>
      <c r="K86" s="217"/>
      <c r="L86" s="173"/>
      <c r="M86" s="696"/>
      <c r="N86" s="696"/>
      <c r="O86" s="696"/>
      <c r="P86" s="696"/>
      <c r="Q86" s="696"/>
      <c r="R86" s="696"/>
      <c r="S86" s="696"/>
      <c r="T86" s="696"/>
      <c r="U86" s="173"/>
      <c r="V86" s="217"/>
      <c r="W86" s="429"/>
      <c r="X86" s="346" t="str">
        <f>'III. Sust. Scores'!A55</f>
        <v>Proportion of site fuel use provided by Biodiesel</v>
      </c>
      <c r="Y86" s="439"/>
      <c r="Z86" s="439"/>
      <c r="AA86" s="317"/>
      <c r="AB86" s="441" t="str">
        <f>'III. Sust. Scores'!D55</f>
        <v>Please fill in percentage</v>
      </c>
      <c r="AC86" s="430"/>
      <c r="AD86" s="683"/>
      <c r="AE86" s="431"/>
      <c r="AF86" s="251"/>
    </row>
    <row r="87" spans="1:32" s="49" customFormat="1" ht="13.5" customHeight="1" thickBot="1" x14ac:dyDescent="0.35">
      <c r="A87" s="50"/>
      <c r="B87" s="318"/>
      <c r="C87" s="205"/>
      <c r="D87" s="205"/>
      <c r="E87" s="205"/>
      <c r="F87" s="205"/>
      <c r="G87" s="205"/>
      <c r="H87" s="205"/>
      <c r="I87" s="684"/>
      <c r="J87" s="205"/>
      <c r="K87" s="217"/>
      <c r="L87" s="205"/>
      <c r="M87" s="205"/>
      <c r="N87" s="205"/>
      <c r="O87" s="205"/>
      <c r="P87" s="205"/>
      <c r="Q87" s="205"/>
      <c r="R87" s="205"/>
      <c r="S87" s="205"/>
      <c r="T87" s="205"/>
      <c r="U87" s="205"/>
      <c r="V87" s="217"/>
      <c r="W87" s="432"/>
      <c r="X87" s="433"/>
      <c r="Y87" s="433"/>
      <c r="Z87" s="433"/>
      <c r="AA87" s="433"/>
      <c r="AB87" s="433"/>
      <c r="AC87" s="433"/>
      <c r="AD87" s="684"/>
      <c r="AE87" s="434"/>
      <c r="AF87" s="251"/>
    </row>
    <row r="88" spans="1:32" s="49" customFormat="1" ht="20.25" customHeight="1" thickTop="1" x14ac:dyDescent="0.3">
      <c r="A88" s="50"/>
      <c r="B88" s="186"/>
      <c r="C88" s="183"/>
      <c r="D88" s="173"/>
      <c r="E88" s="173"/>
      <c r="F88" s="173"/>
      <c r="G88" s="173"/>
      <c r="H88" s="173"/>
      <c r="I88" s="173"/>
      <c r="J88" s="173"/>
      <c r="K88" s="173"/>
      <c r="L88" s="173"/>
      <c r="M88" s="173"/>
      <c r="N88" s="173"/>
      <c r="O88" s="173"/>
      <c r="P88" s="173"/>
      <c r="Q88" s="173"/>
      <c r="R88" s="173"/>
      <c r="S88" s="173"/>
      <c r="T88" s="173"/>
      <c r="U88" s="173"/>
      <c r="V88" s="173"/>
      <c r="W88" s="173"/>
      <c r="X88" s="319"/>
      <c r="Y88" s="320"/>
      <c r="Z88" s="320"/>
      <c r="AA88" s="321"/>
      <c r="AB88" s="322"/>
      <c r="AC88" s="323"/>
      <c r="AD88" s="451"/>
      <c r="AE88" s="173"/>
      <c r="AF88" s="251"/>
    </row>
    <row r="89" spans="1:32" s="49" customFormat="1" ht="15" thickBot="1" x14ac:dyDescent="0.35">
      <c r="A89" s="169"/>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5"/>
      <c r="AB89" s="325"/>
      <c r="AC89" s="324"/>
      <c r="AD89" s="324"/>
      <c r="AE89" s="324"/>
      <c r="AF89" s="326"/>
    </row>
    <row r="90" spans="1:32" s="49" customFormat="1" ht="15" thickTop="1" x14ac:dyDescent="0.3">
      <c r="AA90" s="77"/>
      <c r="AB90" s="77"/>
    </row>
    <row r="91" spans="1:32" s="49" customFormat="1" x14ac:dyDescent="0.3">
      <c r="AA91" s="77"/>
      <c r="AB91" s="77"/>
    </row>
    <row r="92" spans="1:32" s="49" customFormat="1" x14ac:dyDescent="0.3">
      <c r="AA92" s="77"/>
      <c r="AB92" s="77"/>
    </row>
    <row r="93" spans="1:32" s="49" customFormat="1" x14ac:dyDescent="0.3">
      <c r="AA93" s="77"/>
      <c r="AB93" s="77"/>
    </row>
    <row r="94" spans="1:32" s="49" customFormat="1" x14ac:dyDescent="0.3">
      <c r="AA94" s="77"/>
      <c r="AB94" s="77"/>
    </row>
    <row r="95" spans="1:32" s="49" customFormat="1" x14ac:dyDescent="0.3">
      <c r="AA95" s="77"/>
      <c r="AB95" s="77"/>
    </row>
    <row r="96" spans="1:32" s="49" customFormat="1" x14ac:dyDescent="0.3">
      <c r="AA96" s="77"/>
      <c r="AB96" s="77"/>
    </row>
    <row r="97" spans="1:44" s="49" customFormat="1" x14ac:dyDescent="0.3">
      <c r="AA97" s="77"/>
      <c r="AB97" s="77"/>
    </row>
    <row r="98" spans="1:44" s="49" customFormat="1" x14ac:dyDescent="0.3">
      <c r="AA98" s="77"/>
      <c r="AB98" s="77"/>
    </row>
    <row r="99" spans="1:44" s="49" customFormat="1" x14ac:dyDescent="0.3">
      <c r="AA99" s="77"/>
      <c r="AB99" s="77"/>
    </row>
    <row r="100" spans="1:44" s="49" customFormat="1" x14ac:dyDescent="0.3">
      <c r="AA100" s="77"/>
      <c r="AB100" s="77"/>
    </row>
    <row r="101" spans="1:44" s="49" customFormat="1" x14ac:dyDescent="0.3">
      <c r="AA101" s="77"/>
      <c r="AB101" s="77"/>
    </row>
    <row r="102" spans="1:44" s="49" customFormat="1" x14ac:dyDescent="0.3">
      <c r="AA102" s="77"/>
      <c r="AB102" s="77"/>
    </row>
    <row r="103" spans="1:44" s="49" customFormat="1" x14ac:dyDescent="0.3">
      <c r="AA103" s="77"/>
      <c r="AB103" s="77"/>
    </row>
    <row r="104" spans="1:44" s="49" customFormat="1" x14ac:dyDescent="0.3">
      <c r="AA104" s="77"/>
      <c r="AB104" s="77"/>
    </row>
    <row r="105" spans="1:44" s="49" customFormat="1" x14ac:dyDescent="0.3">
      <c r="AA105" s="77"/>
      <c r="AB105" s="77"/>
    </row>
    <row r="106" spans="1:44" s="49" customFormat="1" x14ac:dyDescent="0.3">
      <c r="AA106" s="77"/>
      <c r="AB106" s="77"/>
      <c r="AP106" s="36"/>
      <c r="AQ106" s="36"/>
      <c r="AR106" s="36"/>
    </row>
    <row r="107" spans="1:44" x14ac:dyDescent="0.3">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77"/>
      <c r="AB107" s="77"/>
      <c r="AC107" s="49"/>
      <c r="AD107" s="49"/>
      <c r="AE107" s="49"/>
      <c r="AF107" s="49"/>
      <c r="AG107" s="49"/>
      <c r="AH107" s="49"/>
      <c r="AI107" s="49"/>
      <c r="AJ107" s="49"/>
      <c r="AK107" s="49"/>
      <c r="AL107" s="49"/>
      <c r="AM107" s="49"/>
      <c r="AN107" s="49"/>
      <c r="AO107" s="49"/>
    </row>
    <row r="108" spans="1:44" x14ac:dyDescent="0.3">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77"/>
      <c r="AB108" s="77"/>
      <c r="AC108" s="49"/>
      <c r="AD108" s="49"/>
      <c r="AE108" s="49"/>
      <c r="AF108" s="49"/>
      <c r="AG108" s="49"/>
      <c r="AH108" s="49"/>
      <c r="AI108" s="49"/>
      <c r="AJ108" s="49"/>
      <c r="AK108" s="49"/>
      <c r="AL108" s="49"/>
      <c r="AM108" s="49"/>
      <c r="AN108" s="49"/>
      <c r="AO108" s="49"/>
    </row>
    <row r="109" spans="1:44" ht="15" customHeight="1" x14ac:dyDescent="0.3">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77"/>
      <c r="AB109" s="77"/>
      <c r="AC109" s="49"/>
      <c r="AD109" s="49"/>
      <c r="AE109" s="49"/>
      <c r="AF109" s="49"/>
      <c r="AG109" s="49"/>
      <c r="AH109" s="49"/>
      <c r="AI109" s="49"/>
      <c r="AJ109" s="49"/>
      <c r="AK109" s="49"/>
      <c r="AL109" s="49"/>
      <c r="AM109" s="49"/>
      <c r="AN109" s="49"/>
      <c r="AO109" s="49"/>
    </row>
    <row r="110" spans="1:44" x14ac:dyDescent="0.3">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77"/>
      <c r="AB110" s="77"/>
      <c r="AC110" s="49"/>
      <c r="AD110" s="49"/>
      <c r="AE110" s="49"/>
      <c r="AF110" s="49"/>
      <c r="AG110" s="49"/>
      <c r="AH110" s="49"/>
      <c r="AI110" s="49"/>
      <c r="AJ110" s="49"/>
      <c r="AK110" s="49"/>
      <c r="AL110" s="49"/>
      <c r="AM110" s="49"/>
      <c r="AN110" s="49"/>
      <c r="AO110" s="49"/>
    </row>
    <row r="111" spans="1:44" x14ac:dyDescent="0.3">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77"/>
      <c r="AB111" s="77"/>
      <c r="AC111" s="49"/>
      <c r="AD111" s="49"/>
      <c r="AE111" s="49"/>
      <c r="AF111" s="49"/>
      <c r="AG111" s="49"/>
      <c r="AH111" s="49"/>
      <c r="AI111" s="49"/>
      <c r="AJ111" s="49"/>
      <c r="AK111" s="49"/>
      <c r="AL111" s="49"/>
      <c r="AM111" s="49"/>
      <c r="AN111" s="49"/>
      <c r="AO111" s="49"/>
    </row>
    <row r="112" spans="1:44" x14ac:dyDescent="0.3">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77"/>
      <c r="AB112" s="77"/>
      <c r="AC112" s="49"/>
      <c r="AD112" s="49"/>
      <c r="AE112" s="49"/>
      <c r="AF112" s="49"/>
      <c r="AG112" s="49"/>
      <c r="AH112" s="49"/>
      <c r="AI112" s="49"/>
      <c r="AJ112" s="49"/>
      <c r="AK112" s="49"/>
      <c r="AL112" s="49"/>
      <c r="AM112" s="49"/>
      <c r="AN112" s="49"/>
      <c r="AO112" s="49"/>
    </row>
    <row r="113" spans="1:44" x14ac:dyDescent="0.3">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77"/>
      <c r="AB113" s="77"/>
      <c r="AC113" s="49"/>
      <c r="AD113" s="49"/>
      <c r="AE113" s="49"/>
      <c r="AF113" s="49"/>
      <c r="AG113" s="49"/>
      <c r="AH113" s="49"/>
      <c r="AI113" s="49"/>
      <c r="AJ113" s="49"/>
      <c r="AK113" s="49"/>
      <c r="AL113" s="49"/>
      <c r="AM113" s="49"/>
      <c r="AN113" s="49"/>
      <c r="AO113" s="49"/>
    </row>
    <row r="114" spans="1:44" x14ac:dyDescent="0.3">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77"/>
      <c r="AB114" s="77"/>
      <c r="AC114" s="49"/>
      <c r="AD114" s="49"/>
      <c r="AE114" s="49"/>
      <c r="AF114" s="49"/>
      <c r="AG114" s="49"/>
      <c r="AH114" s="49"/>
      <c r="AI114" s="49"/>
      <c r="AJ114" s="49"/>
      <c r="AK114" s="49"/>
      <c r="AL114" s="49"/>
      <c r="AM114" s="49"/>
      <c r="AN114" s="49"/>
      <c r="AO114" s="49"/>
    </row>
    <row r="115" spans="1:44" x14ac:dyDescent="0.3">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77"/>
      <c r="AB115" s="77"/>
      <c r="AC115" s="49"/>
      <c r="AD115" s="49"/>
      <c r="AE115" s="49"/>
      <c r="AF115" s="49"/>
      <c r="AG115" s="49"/>
      <c r="AH115" s="49"/>
      <c r="AI115" s="49"/>
      <c r="AJ115" s="49"/>
      <c r="AK115" s="49"/>
      <c r="AL115" s="49"/>
      <c r="AM115" s="49"/>
      <c r="AN115" s="49"/>
      <c r="AO115" s="49"/>
    </row>
    <row r="116" spans="1:44" x14ac:dyDescent="0.3">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77"/>
      <c r="AB116" s="77"/>
      <c r="AC116" s="49"/>
      <c r="AD116" s="49"/>
      <c r="AE116" s="49"/>
      <c r="AF116" s="49"/>
      <c r="AG116" s="49"/>
      <c r="AH116" s="49"/>
      <c r="AI116" s="49"/>
      <c r="AJ116" s="49"/>
      <c r="AK116" s="49"/>
      <c r="AL116" s="49"/>
      <c r="AM116" s="49"/>
      <c r="AN116" s="49"/>
      <c r="AO116" s="49"/>
    </row>
    <row r="117" spans="1:44" x14ac:dyDescent="0.3">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77"/>
      <c r="AB117" s="77"/>
      <c r="AC117" s="49"/>
      <c r="AD117" s="49"/>
      <c r="AE117" s="49"/>
      <c r="AF117" s="49"/>
      <c r="AG117" s="49"/>
      <c r="AH117" s="49"/>
      <c r="AI117" s="49"/>
      <c r="AJ117" s="49"/>
      <c r="AK117" s="49"/>
      <c r="AL117" s="49"/>
      <c r="AM117" s="49"/>
      <c r="AN117" s="49"/>
      <c r="AO117" s="49"/>
    </row>
    <row r="118" spans="1:44" x14ac:dyDescent="0.3">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77"/>
      <c r="AB118" s="77"/>
      <c r="AC118" s="49"/>
      <c r="AD118" s="49"/>
      <c r="AE118" s="49"/>
      <c r="AF118" s="49"/>
      <c r="AG118" s="49"/>
      <c r="AH118" s="49"/>
      <c r="AI118" s="49"/>
      <c r="AJ118" s="49"/>
      <c r="AK118" s="49"/>
      <c r="AL118" s="49"/>
      <c r="AM118" s="49"/>
      <c r="AN118" s="49"/>
      <c r="AO118" s="49"/>
    </row>
    <row r="119" spans="1:44" x14ac:dyDescent="0.3">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77"/>
      <c r="AB119" s="77"/>
      <c r="AC119" s="49"/>
      <c r="AD119" s="49"/>
      <c r="AE119" s="49"/>
      <c r="AF119" s="49"/>
      <c r="AG119" s="49"/>
      <c r="AH119" s="49"/>
      <c r="AI119" s="49"/>
      <c r="AJ119" s="49"/>
      <c r="AK119" s="49"/>
      <c r="AL119" s="49"/>
      <c r="AM119" s="49"/>
      <c r="AN119" s="49"/>
      <c r="AO119" s="49"/>
    </row>
    <row r="120" spans="1:44" x14ac:dyDescent="0.3">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77"/>
      <c r="AB120" s="77"/>
      <c r="AC120" s="49"/>
      <c r="AD120" s="49"/>
      <c r="AE120" s="49"/>
      <c r="AF120" s="49"/>
      <c r="AG120" s="49"/>
      <c r="AH120" s="49"/>
      <c r="AI120" s="49"/>
      <c r="AJ120" s="49"/>
      <c r="AK120" s="49"/>
      <c r="AL120" s="49"/>
      <c r="AM120" s="49"/>
      <c r="AN120" s="49"/>
      <c r="AO120" s="49"/>
    </row>
    <row r="121" spans="1:44" x14ac:dyDescent="0.3">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77"/>
      <c r="AB121" s="77"/>
      <c r="AC121" s="49"/>
      <c r="AD121" s="49"/>
      <c r="AE121" s="49"/>
      <c r="AF121" s="49"/>
      <c r="AG121" s="49"/>
      <c r="AH121" s="49"/>
      <c r="AI121" s="49"/>
      <c r="AJ121" s="49"/>
      <c r="AK121" s="49"/>
      <c r="AL121" s="49"/>
      <c r="AM121" s="49"/>
      <c r="AN121" s="49"/>
      <c r="AO121" s="49"/>
    </row>
    <row r="122" spans="1:44" x14ac:dyDescent="0.3">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77"/>
      <c r="AB122" s="77"/>
      <c r="AC122" s="49"/>
      <c r="AD122" s="49"/>
      <c r="AE122" s="49"/>
      <c r="AF122" s="49"/>
      <c r="AG122" s="49"/>
      <c r="AH122" s="49"/>
      <c r="AI122" s="49"/>
      <c r="AJ122" s="49"/>
      <c r="AK122" s="49"/>
      <c r="AL122" s="49"/>
      <c r="AM122" s="49"/>
      <c r="AN122" s="49"/>
      <c r="AO122" s="49"/>
    </row>
    <row r="123" spans="1:44" x14ac:dyDescent="0.3">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77"/>
      <c r="AB123" s="77"/>
      <c r="AC123" s="49"/>
      <c r="AD123" s="49"/>
      <c r="AE123" s="49"/>
      <c r="AF123" s="49"/>
      <c r="AG123" s="49"/>
      <c r="AH123" s="49"/>
      <c r="AI123" s="49"/>
      <c r="AJ123" s="49"/>
      <c r="AK123" s="49"/>
      <c r="AL123" s="49"/>
      <c r="AM123" s="49"/>
      <c r="AN123" s="49"/>
      <c r="AO123" s="49"/>
    </row>
    <row r="124" spans="1:44" x14ac:dyDescent="0.3">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77"/>
      <c r="AB124" s="77"/>
      <c r="AC124" s="49"/>
      <c r="AD124" s="49"/>
      <c r="AE124" s="49"/>
      <c r="AF124" s="49"/>
      <c r="AG124" s="49"/>
      <c r="AH124" s="49"/>
      <c r="AI124" s="49"/>
      <c r="AJ124" s="49"/>
      <c r="AK124" s="49"/>
      <c r="AL124" s="49"/>
      <c r="AM124" s="49"/>
      <c r="AN124" s="49"/>
      <c r="AO124" s="49"/>
    </row>
    <row r="125" spans="1:44" x14ac:dyDescent="0.3">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77"/>
      <c r="AB125" s="77"/>
      <c r="AC125" s="49"/>
      <c r="AD125" s="49"/>
      <c r="AE125" s="49"/>
      <c r="AF125" s="49"/>
      <c r="AG125" s="49"/>
      <c r="AH125" s="49"/>
      <c r="AI125" s="49"/>
      <c r="AJ125" s="49"/>
      <c r="AK125" s="49"/>
      <c r="AL125" s="49"/>
      <c r="AM125" s="49"/>
      <c r="AN125" s="49"/>
      <c r="AO125" s="49"/>
    </row>
    <row r="126" spans="1:44" x14ac:dyDescent="0.3">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77"/>
      <c r="AB126" s="77"/>
      <c r="AC126" s="49"/>
      <c r="AD126" s="49"/>
      <c r="AE126" s="49"/>
      <c r="AF126" s="49"/>
      <c r="AG126" s="49"/>
      <c r="AH126" s="49"/>
      <c r="AI126" s="49"/>
      <c r="AJ126" s="49"/>
      <c r="AK126" s="49"/>
      <c r="AL126" s="49"/>
      <c r="AM126" s="49"/>
      <c r="AN126" s="49"/>
      <c r="AO126" s="49"/>
    </row>
    <row r="127" spans="1:44" x14ac:dyDescent="0.3">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77"/>
      <c r="AB127" s="77"/>
      <c r="AC127" s="49"/>
      <c r="AD127" s="49"/>
      <c r="AE127" s="49"/>
      <c r="AF127" s="49"/>
      <c r="AG127" s="49"/>
      <c r="AH127" s="49"/>
      <c r="AI127" s="49"/>
      <c r="AJ127" s="49"/>
      <c r="AK127" s="49"/>
      <c r="AL127" s="49"/>
      <c r="AM127" s="49"/>
      <c r="AN127" s="49"/>
      <c r="AO127" s="49"/>
    </row>
    <row r="128" spans="1:44" ht="36.6" x14ac:dyDescent="0.7">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77"/>
      <c r="AB128" s="77"/>
      <c r="AC128" s="49"/>
      <c r="AD128" s="49"/>
      <c r="AE128" s="49"/>
      <c r="AF128" s="49"/>
      <c r="AG128" s="49"/>
      <c r="AH128" s="49"/>
      <c r="AI128" s="49"/>
      <c r="AJ128" s="49"/>
      <c r="AK128" s="49"/>
      <c r="AL128" s="49"/>
      <c r="AM128" s="49"/>
      <c r="AN128" s="49"/>
      <c r="AO128" s="49"/>
      <c r="AP128" s="78"/>
      <c r="AQ128" s="78"/>
      <c r="AR128" s="78"/>
    </row>
    <row r="129" spans="1:44" s="78" customFormat="1" ht="39" customHeight="1" x14ac:dyDescent="0.7">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77"/>
      <c r="AB129" s="77"/>
      <c r="AC129" s="49"/>
      <c r="AD129" s="49"/>
      <c r="AE129" s="49"/>
      <c r="AF129" s="49"/>
      <c r="AG129" s="49"/>
      <c r="AH129" s="49"/>
      <c r="AI129" s="49"/>
      <c r="AJ129" s="49"/>
      <c r="AK129" s="49"/>
      <c r="AL129" s="49"/>
      <c r="AM129" s="49"/>
      <c r="AN129" s="49"/>
      <c r="AO129" s="49"/>
    </row>
    <row r="130" spans="1:44" s="78" customFormat="1" ht="39" customHeight="1" thickBot="1" x14ac:dyDescent="0.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77"/>
      <c r="AB130" s="77"/>
      <c r="AC130" s="49"/>
      <c r="AD130" s="49"/>
      <c r="AE130" s="49"/>
      <c r="AF130" s="49"/>
      <c r="AG130" s="49"/>
      <c r="AH130" s="49"/>
      <c r="AI130" s="49"/>
      <c r="AJ130" s="49"/>
      <c r="AK130" s="49"/>
      <c r="AL130" s="49"/>
      <c r="AM130" s="49"/>
      <c r="AN130" s="49"/>
      <c r="AO130" s="49"/>
    </row>
    <row r="131" spans="1:44" s="78" customFormat="1" ht="39" customHeight="1" thickTop="1" thickBot="1" x14ac:dyDescent="0.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170" t="s">
        <v>305</v>
      </c>
      <c r="Y131" s="170"/>
      <c r="Z131" s="170"/>
      <c r="AA131" s="170"/>
      <c r="AB131" s="170"/>
      <c r="AC131" s="170"/>
      <c r="AD131" s="170"/>
      <c r="AE131" s="170"/>
      <c r="AF131" s="170"/>
      <c r="AG131" s="49"/>
      <c r="AH131" s="49"/>
      <c r="AI131" s="49"/>
      <c r="AJ131" s="49"/>
      <c r="AK131" s="49"/>
      <c r="AL131" s="49"/>
      <c r="AM131" s="49"/>
      <c r="AN131" s="49"/>
      <c r="AO131" s="49"/>
      <c r="AP131" s="36"/>
      <c r="AQ131" s="36"/>
      <c r="AR131" s="36"/>
    </row>
    <row r="132" spans="1:44" ht="15" customHeight="1" thickTop="1" x14ac:dyDescent="0.3">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72"/>
      <c r="Y132" s="73"/>
      <c r="Z132" s="74"/>
      <c r="AA132" s="74"/>
      <c r="AB132" s="74"/>
      <c r="AC132" s="75"/>
      <c r="AD132" s="75"/>
      <c r="AE132" s="329" t="e">
        <f>IF(AA135/Y129&lt;=2%,1,IF(AA135/Y129&gt;4%,-1,0))</f>
        <v>#DIV/0!</v>
      </c>
      <c r="AF132" s="71"/>
      <c r="AG132" s="49"/>
      <c r="AH132" s="49"/>
      <c r="AI132" s="49"/>
      <c r="AJ132" s="49"/>
      <c r="AK132" s="49"/>
      <c r="AL132" s="49"/>
      <c r="AM132" s="49"/>
      <c r="AN132" s="49"/>
      <c r="AO132" s="49"/>
    </row>
    <row r="133" spans="1:44" ht="14.4" customHeight="1" x14ac:dyDescent="0.3">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61"/>
      <c r="Y133" s="331"/>
      <c r="Z133" s="332"/>
      <c r="AA133" s="76" t="s">
        <v>295</v>
      </c>
      <c r="AB133" s="76" t="s">
        <v>254</v>
      </c>
      <c r="AC133" s="79" t="s">
        <v>255</v>
      </c>
      <c r="AD133" s="80" t="s">
        <v>256</v>
      </c>
      <c r="AE133" s="330"/>
      <c r="AF133" s="59"/>
      <c r="AG133" s="49"/>
      <c r="AH133" s="49"/>
      <c r="AI133" s="49"/>
      <c r="AJ133" s="49"/>
      <c r="AK133" s="49"/>
      <c r="AL133" s="49"/>
      <c r="AM133" s="49"/>
      <c r="AN133" s="49"/>
      <c r="AO133" s="49"/>
    </row>
    <row r="134" spans="1:44" ht="14.4" customHeight="1" x14ac:dyDescent="0.3">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61"/>
      <c r="Y134" s="81" t="s">
        <v>257</v>
      </c>
      <c r="Z134" s="82"/>
      <c r="AA134" s="83">
        <v>46</v>
      </c>
      <c r="AB134" s="83">
        <v>35</v>
      </c>
      <c r="AC134" s="83">
        <v>0</v>
      </c>
      <c r="AD134" s="84">
        <v>11</v>
      </c>
      <c r="AE134" s="333" t="s">
        <v>375</v>
      </c>
      <c r="AF134" s="59"/>
      <c r="AG134" s="49"/>
      <c r="AH134" s="49"/>
      <c r="AI134" s="49"/>
      <c r="AJ134" s="49"/>
      <c r="AK134" s="49"/>
      <c r="AL134" s="49"/>
      <c r="AM134" s="49"/>
      <c r="AN134" s="49"/>
      <c r="AO134" s="49"/>
    </row>
    <row r="135" spans="1:44" x14ac:dyDescent="0.3">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62"/>
      <c r="Y135" s="60"/>
      <c r="Z135" s="60"/>
      <c r="AA135" s="60"/>
      <c r="AB135" s="60"/>
      <c r="AC135" s="60"/>
      <c r="AD135" s="60"/>
      <c r="AE135" s="333"/>
      <c r="AF135" s="70"/>
      <c r="AG135" s="49"/>
      <c r="AH135" s="49"/>
      <c r="AI135" s="49"/>
      <c r="AJ135" s="49"/>
      <c r="AK135" s="49"/>
      <c r="AL135" s="49"/>
      <c r="AM135" s="49"/>
      <c r="AN135" s="49"/>
      <c r="AO135" s="49"/>
    </row>
    <row r="136" spans="1:44" x14ac:dyDescent="0.3">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62"/>
      <c r="Y136" s="60"/>
      <c r="Z136" s="60"/>
      <c r="AA136" s="60"/>
      <c r="AB136" s="60"/>
      <c r="AC136" s="60"/>
      <c r="AD136" s="60"/>
      <c r="AE136" s="333"/>
      <c r="AF136" s="70"/>
      <c r="AG136" s="49"/>
      <c r="AH136" s="49"/>
      <c r="AI136" s="49"/>
      <c r="AJ136" s="49"/>
      <c r="AK136" s="49"/>
      <c r="AL136" s="49"/>
      <c r="AM136" s="49"/>
      <c r="AN136" s="49"/>
      <c r="AO136" s="49"/>
    </row>
    <row r="137" spans="1:44" x14ac:dyDescent="0.3">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62"/>
      <c r="Y137" s="60"/>
      <c r="Z137" s="60"/>
      <c r="AA137" s="60"/>
      <c r="AB137" s="60"/>
      <c r="AC137" s="60"/>
      <c r="AD137" s="60"/>
      <c r="AE137" s="333"/>
      <c r="AF137" s="70"/>
      <c r="AG137" s="49"/>
      <c r="AH137" s="49"/>
      <c r="AI137" s="49"/>
      <c r="AJ137" s="49"/>
      <c r="AK137" s="49"/>
      <c r="AL137" s="49"/>
      <c r="AM137" s="49"/>
      <c r="AN137" s="49"/>
      <c r="AO137" s="49"/>
    </row>
    <row r="138" spans="1:44" ht="15" thickBot="1" x14ac:dyDescent="0.3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62"/>
      <c r="Y138" s="60"/>
      <c r="Z138" s="60"/>
      <c r="AA138" s="60"/>
      <c r="AB138" s="60"/>
      <c r="AC138" s="60"/>
      <c r="AD138" s="60"/>
      <c r="AE138" s="334"/>
      <c r="AF138" s="70"/>
      <c r="AG138" s="49"/>
      <c r="AH138" s="49"/>
      <c r="AI138" s="49"/>
      <c r="AJ138" s="49"/>
      <c r="AK138" s="49"/>
      <c r="AL138" s="49"/>
      <c r="AM138" s="49"/>
      <c r="AN138" s="49"/>
      <c r="AO138" s="49"/>
    </row>
    <row r="139" spans="1:44" ht="15" thickTop="1" x14ac:dyDescent="0.3">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77"/>
      <c r="AB139" s="77"/>
      <c r="AC139" s="49"/>
      <c r="AD139" s="49"/>
      <c r="AE139" s="49"/>
      <c r="AF139" s="49"/>
      <c r="AG139" s="49"/>
      <c r="AH139" s="49"/>
      <c r="AI139" s="49"/>
      <c r="AJ139" s="49"/>
      <c r="AK139" s="49"/>
      <c r="AL139" s="49"/>
      <c r="AM139" s="49"/>
      <c r="AN139" s="49"/>
      <c r="AO139" s="49"/>
    </row>
    <row r="140" spans="1:44" x14ac:dyDescent="0.3">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77"/>
      <c r="AB140" s="77"/>
      <c r="AC140" s="49"/>
      <c r="AD140" s="49"/>
      <c r="AE140" s="49"/>
      <c r="AF140" s="49"/>
      <c r="AG140" s="49"/>
      <c r="AH140" s="49"/>
      <c r="AI140" s="49"/>
      <c r="AJ140" s="49"/>
      <c r="AK140" s="49"/>
      <c r="AL140" s="49"/>
      <c r="AM140" s="49"/>
      <c r="AN140" s="49"/>
      <c r="AO140" s="49"/>
    </row>
    <row r="141" spans="1:44" x14ac:dyDescent="0.3">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77"/>
      <c r="AB141" s="77"/>
      <c r="AC141" s="49"/>
      <c r="AD141" s="49"/>
      <c r="AE141" s="49"/>
      <c r="AF141" s="49"/>
      <c r="AG141" s="49"/>
      <c r="AH141" s="49"/>
      <c r="AI141" s="49"/>
      <c r="AJ141" s="49"/>
      <c r="AK141" s="49"/>
      <c r="AL141" s="49"/>
      <c r="AM141" s="49"/>
      <c r="AN141" s="49"/>
      <c r="AO141" s="49"/>
    </row>
    <row r="142" spans="1:44" x14ac:dyDescent="0.3">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77"/>
      <c r="AB142" s="77"/>
      <c r="AC142" s="49"/>
      <c r="AD142" s="49"/>
      <c r="AE142" s="49"/>
      <c r="AF142" s="49"/>
      <c r="AG142" s="49"/>
      <c r="AH142" s="49"/>
      <c r="AI142" s="49"/>
      <c r="AJ142" s="49"/>
      <c r="AK142" s="49"/>
      <c r="AL142" s="49"/>
      <c r="AM142" s="49"/>
      <c r="AN142" s="49"/>
      <c r="AO142" s="49"/>
    </row>
    <row r="143" spans="1:44" x14ac:dyDescent="0.3">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77"/>
      <c r="AB143" s="77"/>
      <c r="AC143" s="49"/>
      <c r="AD143" s="49"/>
      <c r="AE143" s="49"/>
      <c r="AF143" s="49"/>
      <c r="AG143" s="49"/>
      <c r="AH143" s="49"/>
      <c r="AI143" s="49"/>
      <c r="AJ143" s="49"/>
      <c r="AK143" s="49"/>
      <c r="AL143" s="49"/>
      <c r="AM143" s="49"/>
      <c r="AN143" s="49"/>
      <c r="AO143" s="49"/>
    </row>
    <row r="144" spans="1:44" x14ac:dyDescent="0.3">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77"/>
      <c r="AB144" s="77"/>
      <c r="AC144" s="49"/>
      <c r="AD144" s="49"/>
      <c r="AE144" s="49"/>
      <c r="AF144" s="49"/>
      <c r="AG144" s="49"/>
      <c r="AH144" s="49"/>
      <c r="AI144" s="49"/>
      <c r="AJ144" s="49"/>
      <c r="AK144" s="49"/>
      <c r="AL144" s="49"/>
      <c r="AM144" s="49"/>
      <c r="AN144" s="49"/>
      <c r="AO144" s="49"/>
    </row>
    <row r="145" spans="1:41" x14ac:dyDescent="0.3">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77"/>
      <c r="AB145" s="77"/>
      <c r="AC145" s="49"/>
      <c r="AD145" s="49"/>
      <c r="AE145" s="49"/>
      <c r="AF145" s="49"/>
      <c r="AG145" s="49"/>
      <c r="AH145" s="49"/>
      <c r="AI145" s="49"/>
      <c r="AJ145" s="49"/>
      <c r="AK145" s="49"/>
      <c r="AL145" s="49"/>
      <c r="AM145" s="49"/>
      <c r="AN145" s="49"/>
      <c r="AO145" s="49"/>
    </row>
    <row r="146" spans="1:41" x14ac:dyDescent="0.3">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77"/>
      <c r="AB146" s="77"/>
      <c r="AC146" s="49"/>
      <c r="AD146" s="49"/>
      <c r="AE146" s="49"/>
      <c r="AF146" s="49"/>
      <c r="AG146" s="49"/>
      <c r="AH146" s="49"/>
      <c r="AI146" s="49"/>
      <c r="AJ146" s="49"/>
      <c r="AK146" s="49"/>
      <c r="AL146" s="49"/>
      <c r="AM146" s="49"/>
      <c r="AN146" s="49"/>
      <c r="AO146" s="49"/>
    </row>
    <row r="147" spans="1:41" x14ac:dyDescent="0.3">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77"/>
      <c r="AB147" s="77"/>
      <c r="AC147" s="49"/>
      <c r="AD147" s="49"/>
      <c r="AE147" s="49"/>
      <c r="AF147" s="49"/>
      <c r="AG147" s="49"/>
      <c r="AH147" s="49"/>
      <c r="AI147" s="49"/>
      <c r="AJ147" s="49"/>
      <c r="AK147" s="49"/>
      <c r="AL147" s="49"/>
      <c r="AM147" s="49"/>
      <c r="AN147" s="49"/>
      <c r="AO147" s="49"/>
    </row>
    <row r="148" spans="1:41" x14ac:dyDescent="0.3">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77"/>
      <c r="AB148" s="77"/>
      <c r="AC148" s="49"/>
      <c r="AD148" s="49"/>
      <c r="AE148" s="49"/>
      <c r="AF148" s="49"/>
      <c r="AG148" s="49"/>
      <c r="AH148" s="49"/>
      <c r="AI148" s="49"/>
      <c r="AJ148" s="49"/>
      <c r="AK148" s="49"/>
      <c r="AL148" s="49"/>
      <c r="AM148" s="49"/>
      <c r="AN148" s="49"/>
      <c r="AO148" s="49"/>
    </row>
    <row r="149" spans="1:41" x14ac:dyDescent="0.3">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77"/>
      <c r="AB149" s="77"/>
      <c r="AC149" s="49"/>
      <c r="AD149" s="49"/>
      <c r="AE149" s="49"/>
      <c r="AF149" s="49"/>
      <c r="AG149" s="49"/>
      <c r="AH149" s="49"/>
      <c r="AI149" s="49"/>
      <c r="AJ149" s="49"/>
      <c r="AK149" s="49"/>
      <c r="AL149" s="49"/>
      <c r="AM149" s="49"/>
      <c r="AN149" s="49"/>
      <c r="AO149" s="49"/>
    </row>
    <row r="150" spans="1:41" x14ac:dyDescent="0.3">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77"/>
      <c r="AB150" s="77"/>
      <c r="AC150" s="49"/>
      <c r="AD150" s="49"/>
      <c r="AE150" s="49"/>
      <c r="AF150" s="49"/>
      <c r="AG150" s="49"/>
      <c r="AH150" s="49"/>
      <c r="AI150" s="49"/>
      <c r="AJ150" s="49"/>
      <c r="AK150" s="49"/>
      <c r="AL150" s="49"/>
      <c r="AM150" s="49"/>
      <c r="AN150" s="49"/>
      <c r="AO150" s="49"/>
    </row>
    <row r="151" spans="1:41" x14ac:dyDescent="0.3">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77"/>
      <c r="AB151" s="77"/>
      <c r="AC151" s="49"/>
      <c r="AD151" s="49"/>
      <c r="AE151" s="49"/>
      <c r="AF151" s="49"/>
      <c r="AG151" s="49"/>
      <c r="AH151" s="49"/>
      <c r="AI151" s="49"/>
      <c r="AJ151" s="49"/>
      <c r="AK151" s="49"/>
      <c r="AL151" s="49"/>
      <c r="AM151" s="49"/>
      <c r="AN151" s="49"/>
      <c r="AO151" s="49"/>
    </row>
    <row r="152" spans="1:41" x14ac:dyDescent="0.3">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77"/>
      <c r="AB152" s="77"/>
      <c r="AC152" s="49"/>
      <c r="AD152" s="49"/>
      <c r="AE152" s="49"/>
      <c r="AF152" s="49"/>
      <c r="AG152" s="49"/>
      <c r="AH152" s="49"/>
      <c r="AI152" s="49"/>
      <c r="AJ152" s="49"/>
      <c r="AK152" s="49"/>
      <c r="AL152" s="49"/>
      <c r="AM152" s="49"/>
      <c r="AN152" s="49"/>
      <c r="AO152" s="49"/>
    </row>
    <row r="153" spans="1:41" x14ac:dyDescent="0.3">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77"/>
      <c r="AB153" s="77"/>
      <c r="AC153" s="49"/>
      <c r="AD153" s="49"/>
      <c r="AE153" s="49"/>
      <c r="AF153" s="49"/>
      <c r="AG153" s="49"/>
      <c r="AH153" s="49"/>
      <c r="AI153" s="49"/>
      <c r="AJ153" s="49"/>
      <c r="AK153" s="49"/>
      <c r="AL153" s="49"/>
      <c r="AM153" s="49"/>
      <c r="AN153" s="49"/>
      <c r="AO153" s="49"/>
    </row>
    <row r="154" spans="1:41" x14ac:dyDescent="0.3">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77"/>
      <c r="AB154" s="77"/>
      <c r="AC154" s="49"/>
      <c r="AD154" s="49"/>
      <c r="AE154" s="49"/>
      <c r="AF154" s="49"/>
      <c r="AG154" s="49"/>
      <c r="AH154" s="49"/>
      <c r="AI154" s="49"/>
      <c r="AJ154" s="49"/>
      <c r="AK154" s="49"/>
      <c r="AL154" s="49"/>
      <c r="AM154" s="49"/>
      <c r="AN154" s="49"/>
      <c r="AO154" s="49"/>
    </row>
    <row r="155" spans="1:41" x14ac:dyDescent="0.3">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77"/>
      <c r="AB155" s="77"/>
      <c r="AC155" s="49"/>
      <c r="AD155" s="49"/>
      <c r="AE155" s="49"/>
      <c r="AF155" s="49"/>
      <c r="AG155" s="49"/>
      <c r="AH155" s="49"/>
      <c r="AI155" s="49"/>
      <c r="AJ155" s="49"/>
      <c r="AK155" s="49"/>
      <c r="AL155" s="49"/>
      <c r="AM155" s="49"/>
      <c r="AN155" s="49"/>
      <c r="AO155" s="49"/>
    </row>
    <row r="156" spans="1:41" x14ac:dyDescent="0.3">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77"/>
      <c r="AB156" s="77"/>
      <c r="AC156" s="49"/>
      <c r="AD156" s="49"/>
      <c r="AE156" s="49"/>
      <c r="AF156" s="49"/>
      <c r="AG156" s="49"/>
      <c r="AH156" s="49"/>
      <c r="AI156" s="49"/>
      <c r="AJ156" s="49"/>
      <c r="AK156" s="49"/>
      <c r="AL156" s="49"/>
      <c r="AM156" s="49"/>
      <c r="AN156" s="49"/>
      <c r="AO156" s="49"/>
    </row>
    <row r="157" spans="1:41" x14ac:dyDescent="0.3">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77"/>
      <c r="AB157" s="77"/>
      <c r="AC157" s="49"/>
      <c r="AD157" s="49"/>
      <c r="AE157" s="49"/>
      <c r="AF157" s="49"/>
      <c r="AG157" s="49"/>
      <c r="AH157" s="49"/>
      <c r="AI157" s="49"/>
      <c r="AJ157" s="49"/>
      <c r="AK157" s="49"/>
      <c r="AL157" s="49"/>
      <c r="AM157" s="49"/>
      <c r="AN157" s="49"/>
      <c r="AO157" s="49"/>
    </row>
    <row r="158" spans="1:41" x14ac:dyDescent="0.3">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77"/>
      <c r="AB158" s="77"/>
      <c r="AC158" s="49"/>
      <c r="AD158" s="49"/>
      <c r="AE158" s="49"/>
      <c r="AF158" s="49"/>
      <c r="AG158" s="49"/>
      <c r="AH158" s="49"/>
      <c r="AI158" s="49"/>
      <c r="AJ158" s="49"/>
      <c r="AK158" s="49"/>
      <c r="AL158" s="49"/>
      <c r="AM158" s="49"/>
      <c r="AN158" s="49"/>
      <c r="AO158" s="49"/>
    </row>
    <row r="159" spans="1:41" x14ac:dyDescent="0.3">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77"/>
      <c r="AB159" s="77"/>
      <c r="AC159" s="49"/>
      <c r="AD159" s="49"/>
      <c r="AE159" s="49"/>
      <c r="AF159" s="49"/>
      <c r="AG159" s="49"/>
      <c r="AH159" s="49"/>
      <c r="AI159" s="49"/>
      <c r="AJ159" s="49"/>
      <c r="AK159" s="49"/>
      <c r="AL159" s="49"/>
      <c r="AM159" s="49"/>
      <c r="AN159" s="49"/>
      <c r="AO159" s="49"/>
    </row>
    <row r="160" spans="1:41" x14ac:dyDescent="0.3">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77"/>
      <c r="AB160" s="77"/>
      <c r="AC160" s="49"/>
      <c r="AD160" s="49"/>
      <c r="AE160" s="49"/>
      <c r="AF160" s="49"/>
      <c r="AG160" s="49"/>
      <c r="AH160" s="49"/>
      <c r="AI160" s="49"/>
      <c r="AJ160" s="49"/>
      <c r="AK160" s="49"/>
      <c r="AL160" s="49"/>
      <c r="AM160" s="49"/>
      <c r="AN160" s="49"/>
      <c r="AO160" s="49"/>
    </row>
    <row r="161" spans="1:41" x14ac:dyDescent="0.3">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77"/>
      <c r="AB161" s="77"/>
      <c r="AC161" s="49"/>
      <c r="AD161" s="49"/>
      <c r="AE161" s="49"/>
      <c r="AF161" s="49"/>
      <c r="AG161" s="49"/>
      <c r="AH161" s="49"/>
      <c r="AI161" s="49"/>
      <c r="AJ161" s="49"/>
      <c r="AK161" s="49"/>
      <c r="AL161" s="49"/>
      <c r="AM161" s="49"/>
      <c r="AN161" s="49"/>
      <c r="AO161" s="49"/>
    </row>
    <row r="162" spans="1:41" x14ac:dyDescent="0.3">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77"/>
      <c r="AB162" s="77"/>
      <c r="AC162" s="49"/>
      <c r="AD162" s="49"/>
      <c r="AE162" s="49"/>
      <c r="AF162" s="49"/>
      <c r="AG162" s="49"/>
      <c r="AH162" s="49"/>
      <c r="AI162" s="49"/>
      <c r="AJ162" s="49"/>
      <c r="AK162" s="49"/>
      <c r="AL162" s="49"/>
      <c r="AM162" s="49"/>
      <c r="AN162" s="49"/>
      <c r="AO162" s="49"/>
    </row>
    <row r="163" spans="1:41" x14ac:dyDescent="0.3">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77"/>
      <c r="AB163" s="77"/>
      <c r="AC163" s="49"/>
      <c r="AD163" s="49"/>
      <c r="AE163" s="49"/>
      <c r="AF163" s="49"/>
      <c r="AG163" s="49"/>
      <c r="AH163" s="49"/>
      <c r="AI163" s="49"/>
      <c r="AJ163" s="49"/>
      <c r="AK163" s="49"/>
      <c r="AL163" s="49"/>
      <c r="AM163" s="49"/>
      <c r="AN163" s="49"/>
      <c r="AO163" s="49"/>
    </row>
    <row r="164" spans="1:41" x14ac:dyDescent="0.3">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77"/>
      <c r="AB164" s="77"/>
      <c r="AC164" s="49"/>
      <c r="AD164" s="49"/>
      <c r="AE164" s="49"/>
      <c r="AF164" s="49"/>
      <c r="AG164" s="49"/>
      <c r="AH164" s="49"/>
      <c r="AI164" s="49"/>
      <c r="AJ164" s="49"/>
      <c r="AK164" s="49"/>
      <c r="AL164" s="49"/>
      <c r="AM164" s="49"/>
      <c r="AN164" s="49"/>
      <c r="AO164" s="49"/>
    </row>
    <row r="165" spans="1:41" x14ac:dyDescent="0.3">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77"/>
      <c r="AB165" s="77"/>
      <c r="AC165" s="49"/>
      <c r="AD165" s="49"/>
      <c r="AE165" s="49"/>
      <c r="AF165" s="49"/>
      <c r="AG165" s="49"/>
      <c r="AH165" s="49"/>
      <c r="AI165" s="49"/>
      <c r="AJ165" s="49"/>
      <c r="AK165" s="49"/>
      <c r="AL165" s="49"/>
      <c r="AM165" s="49"/>
      <c r="AN165" s="49"/>
      <c r="AO165" s="49"/>
    </row>
    <row r="166" spans="1:41" x14ac:dyDescent="0.3">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77"/>
      <c r="AB166" s="77"/>
      <c r="AC166" s="49"/>
      <c r="AD166" s="49"/>
      <c r="AE166" s="49"/>
      <c r="AF166" s="49"/>
      <c r="AG166" s="49"/>
      <c r="AH166" s="49"/>
      <c r="AI166" s="49"/>
      <c r="AJ166" s="49"/>
      <c r="AK166" s="49"/>
      <c r="AL166" s="49"/>
      <c r="AM166" s="49"/>
      <c r="AN166" s="49"/>
      <c r="AO166" s="49"/>
    </row>
    <row r="167" spans="1:41" x14ac:dyDescent="0.3">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77"/>
      <c r="AB167" s="77"/>
      <c r="AC167" s="49"/>
      <c r="AD167" s="49"/>
      <c r="AE167" s="49"/>
      <c r="AF167" s="49"/>
      <c r="AG167" s="49"/>
      <c r="AH167" s="49"/>
      <c r="AI167" s="49"/>
      <c r="AJ167" s="49"/>
      <c r="AK167" s="49"/>
      <c r="AL167" s="49"/>
      <c r="AM167" s="49"/>
      <c r="AN167" s="49"/>
      <c r="AO167" s="49"/>
    </row>
    <row r="168" spans="1:41" x14ac:dyDescent="0.3">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77"/>
      <c r="AB168" s="77"/>
      <c r="AC168" s="49"/>
      <c r="AD168" s="49"/>
      <c r="AE168" s="49"/>
      <c r="AF168" s="49"/>
      <c r="AG168" s="49"/>
      <c r="AH168" s="49"/>
      <c r="AI168" s="49"/>
      <c r="AJ168" s="49"/>
      <c r="AK168" s="49"/>
      <c r="AL168" s="49"/>
      <c r="AM168" s="49"/>
      <c r="AN168" s="49"/>
      <c r="AO168" s="49"/>
    </row>
    <row r="169" spans="1:41" x14ac:dyDescent="0.3">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77"/>
      <c r="AB169" s="77"/>
      <c r="AC169" s="49"/>
      <c r="AD169" s="49"/>
      <c r="AE169" s="49"/>
      <c r="AF169" s="49"/>
      <c r="AG169" s="49"/>
      <c r="AH169" s="49"/>
      <c r="AI169" s="49"/>
      <c r="AJ169" s="49"/>
      <c r="AK169" s="49"/>
      <c r="AL169" s="49"/>
      <c r="AM169" s="49"/>
      <c r="AN169" s="49"/>
      <c r="AO169" s="49"/>
    </row>
    <row r="170" spans="1:41" x14ac:dyDescent="0.3">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77"/>
      <c r="AB170" s="77"/>
      <c r="AC170" s="49"/>
      <c r="AD170" s="49"/>
      <c r="AE170" s="49"/>
      <c r="AF170" s="49"/>
      <c r="AG170" s="49"/>
      <c r="AH170" s="49"/>
      <c r="AI170" s="49"/>
      <c r="AJ170" s="49"/>
      <c r="AK170" s="49"/>
      <c r="AL170" s="49"/>
      <c r="AM170" s="49"/>
      <c r="AN170" s="49"/>
      <c r="AO170" s="49"/>
    </row>
    <row r="171" spans="1:41" x14ac:dyDescent="0.3">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77"/>
      <c r="AB171" s="77"/>
      <c r="AC171" s="49"/>
      <c r="AD171" s="49"/>
      <c r="AE171" s="49"/>
      <c r="AF171" s="49"/>
      <c r="AG171" s="49"/>
      <c r="AH171" s="49"/>
      <c r="AI171" s="49"/>
      <c r="AJ171" s="49"/>
      <c r="AK171" s="49"/>
      <c r="AL171" s="49"/>
      <c r="AM171" s="49"/>
      <c r="AN171" s="49"/>
      <c r="AO171" s="49"/>
    </row>
    <row r="172" spans="1:41" x14ac:dyDescent="0.3">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77"/>
      <c r="AB172" s="77"/>
      <c r="AC172" s="49"/>
      <c r="AD172" s="49"/>
      <c r="AE172" s="49"/>
      <c r="AF172" s="49"/>
      <c r="AG172" s="49"/>
      <c r="AH172" s="49"/>
      <c r="AI172" s="49"/>
      <c r="AJ172" s="49"/>
      <c r="AK172" s="49"/>
      <c r="AL172" s="49"/>
      <c r="AM172" s="49"/>
      <c r="AN172" s="49"/>
      <c r="AO172" s="49"/>
    </row>
    <row r="173" spans="1:41" x14ac:dyDescent="0.3">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77"/>
      <c r="AB173" s="77"/>
      <c r="AC173" s="49"/>
      <c r="AD173" s="49"/>
      <c r="AE173" s="49"/>
      <c r="AF173" s="49"/>
      <c r="AG173" s="49"/>
      <c r="AH173" s="49"/>
      <c r="AI173" s="49"/>
      <c r="AJ173" s="49"/>
      <c r="AK173" s="49"/>
      <c r="AL173" s="49"/>
      <c r="AM173" s="49"/>
      <c r="AN173" s="49"/>
      <c r="AO173" s="49"/>
    </row>
    <row r="174" spans="1:41" x14ac:dyDescent="0.3">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77"/>
      <c r="AB174" s="77"/>
      <c r="AC174" s="49"/>
      <c r="AD174" s="49"/>
      <c r="AE174" s="49"/>
      <c r="AF174" s="49"/>
      <c r="AG174" s="49"/>
      <c r="AH174" s="49"/>
      <c r="AI174" s="49"/>
      <c r="AJ174" s="49"/>
      <c r="AK174" s="49"/>
      <c r="AL174" s="49"/>
      <c r="AM174" s="49"/>
      <c r="AN174" s="49"/>
      <c r="AO174" s="49"/>
    </row>
    <row r="175" spans="1:41" x14ac:dyDescent="0.3">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77"/>
      <c r="AB175" s="77"/>
      <c r="AC175" s="49"/>
      <c r="AD175" s="49"/>
      <c r="AE175" s="49"/>
      <c r="AF175" s="49"/>
      <c r="AG175" s="49"/>
      <c r="AH175" s="49"/>
      <c r="AI175" s="49"/>
      <c r="AJ175" s="49"/>
      <c r="AK175" s="49"/>
      <c r="AL175" s="49"/>
      <c r="AM175" s="49"/>
      <c r="AN175" s="49"/>
      <c r="AO175" s="49"/>
    </row>
    <row r="176" spans="1:41" x14ac:dyDescent="0.3">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77"/>
      <c r="AB176" s="77"/>
      <c r="AC176" s="49"/>
      <c r="AD176" s="49"/>
      <c r="AE176" s="49"/>
      <c r="AF176" s="49"/>
      <c r="AG176" s="49"/>
      <c r="AH176" s="49"/>
      <c r="AI176" s="49"/>
      <c r="AJ176" s="49"/>
      <c r="AK176" s="49"/>
      <c r="AL176" s="49"/>
      <c r="AM176" s="49"/>
      <c r="AN176" s="49"/>
      <c r="AO176" s="49"/>
    </row>
    <row r="177" spans="1:41" x14ac:dyDescent="0.3">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77"/>
      <c r="AB177" s="77"/>
      <c r="AC177" s="49"/>
      <c r="AD177" s="49"/>
      <c r="AE177" s="49"/>
      <c r="AF177" s="49"/>
      <c r="AG177" s="49"/>
      <c r="AH177" s="49"/>
      <c r="AI177" s="49"/>
      <c r="AJ177" s="49"/>
      <c r="AK177" s="49"/>
      <c r="AL177" s="49"/>
      <c r="AM177" s="49"/>
      <c r="AN177" s="49"/>
      <c r="AO177" s="49"/>
    </row>
    <row r="178" spans="1:41" x14ac:dyDescent="0.3">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77"/>
      <c r="AB178" s="77"/>
      <c r="AC178" s="49"/>
      <c r="AD178" s="49"/>
      <c r="AE178" s="49"/>
      <c r="AF178" s="49"/>
      <c r="AG178" s="49"/>
      <c r="AH178" s="49"/>
      <c r="AI178" s="49"/>
      <c r="AJ178" s="49"/>
      <c r="AK178" s="49"/>
      <c r="AL178" s="49"/>
      <c r="AM178" s="49"/>
      <c r="AN178" s="49"/>
      <c r="AO178" s="49"/>
    </row>
    <row r="179" spans="1:41" x14ac:dyDescent="0.3">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77"/>
      <c r="AB179" s="77"/>
      <c r="AC179" s="49"/>
      <c r="AD179" s="49"/>
      <c r="AE179" s="49"/>
      <c r="AF179" s="49"/>
      <c r="AG179" s="49"/>
      <c r="AH179" s="49"/>
      <c r="AI179" s="49"/>
      <c r="AJ179" s="49"/>
      <c r="AK179" s="49"/>
      <c r="AL179" s="49"/>
      <c r="AM179" s="49"/>
      <c r="AN179" s="49"/>
      <c r="AO179" s="49"/>
    </row>
    <row r="180" spans="1:41" x14ac:dyDescent="0.3">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77"/>
      <c r="AB180" s="77"/>
      <c r="AC180" s="49"/>
      <c r="AD180" s="49"/>
      <c r="AE180" s="49"/>
      <c r="AF180" s="49"/>
      <c r="AG180" s="49"/>
      <c r="AH180" s="49"/>
      <c r="AI180" s="49"/>
      <c r="AJ180" s="49"/>
      <c r="AK180" s="49"/>
      <c r="AL180" s="49"/>
      <c r="AM180" s="49"/>
      <c r="AN180" s="49"/>
      <c r="AO180" s="49"/>
    </row>
    <row r="181" spans="1:41" x14ac:dyDescent="0.3">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77"/>
      <c r="AB181" s="77"/>
      <c r="AC181" s="49"/>
      <c r="AD181" s="49"/>
      <c r="AE181" s="49"/>
      <c r="AF181" s="49"/>
      <c r="AG181" s="49"/>
      <c r="AH181" s="49"/>
      <c r="AI181" s="49"/>
      <c r="AJ181" s="49"/>
      <c r="AK181" s="49"/>
      <c r="AL181" s="49"/>
      <c r="AM181" s="49"/>
      <c r="AN181" s="49"/>
      <c r="AO181" s="49"/>
    </row>
    <row r="182" spans="1:41" x14ac:dyDescent="0.3">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77"/>
      <c r="AB182" s="77"/>
      <c r="AC182" s="49"/>
      <c r="AD182" s="49"/>
      <c r="AE182" s="49"/>
      <c r="AF182" s="49"/>
      <c r="AG182" s="49"/>
      <c r="AH182" s="49"/>
      <c r="AI182" s="49"/>
      <c r="AJ182" s="49"/>
      <c r="AK182" s="49"/>
      <c r="AL182" s="49"/>
      <c r="AM182" s="49"/>
      <c r="AN182" s="49"/>
      <c r="AO182" s="49"/>
    </row>
    <row r="183" spans="1:41" x14ac:dyDescent="0.3">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77"/>
      <c r="AB183" s="77"/>
      <c r="AC183" s="49"/>
      <c r="AD183" s="49"/>
      <c r="AE183" s="49"/>
      <c r="AF183" s="49"/>
      <c r="AG183" s="49"/>
      <c r="AH183" s="49"/>
      <c r="AI183" s="49"/>
      <c r="AJ183" s="49"/>
      <c r="AK183" s="49"/>
      <c r="AL183" s="49"/>
      <c r="AM183" s="49"/>
      <c r="AN183" s="49"/>
      <c r="AO183" s="49"/>
    </row>
    <row r="184" spans="1:41" x14ac:dyDescent="0.3">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77"/>
      <c r="AB184" s="77"/>
      <c r="AC184" s="49"/>
      <c r="AD184" s="49"/>
      <c r="AE184" s="49"/>
      <c r="AF184" s="49"/>
      <c r="AG184" s="49"/>
      <c r="AH184" s="49"/>
      <c r="AI184" s="49"/>
      <c r="AJ184" s="49"/>
      <c r="AK184" s="49"/>
      <c r="AL184" s="49"/>
      <c r="AM184" s="49"/>
      <c r="AN184" s="49"/>
      <c r="AO184" s="49"/>
    </row>
    <row r="185" spans="1:41" x14ac:dyDescent="0.3">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77"/>
      <c r="AB185" s="77"/>
      <c r="AC185" s="49"/>
      <c r="AD185" s="49"/>
      <c r="AE185" s="49"/>
      <c r="AF185" s="49"/>
      <c r="AG185" s="49"/>
      <c r="AH185" s="49"/>
      <c r="AI185" s="49"/>
      <c r="AJ185" s="49"/>
      <c r="AK185" s="49"/>
      <c r="AL185" s="49"/>
      <c r="AM185" s="49"/>
      <c r="AN185" s="49"/>
      <c r="AO185" s="49"/>
    </row>
    <row r="186" spans="1:41" x14ac:dyDescent="0.3">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77"/>
      <c r="AB186" s="77"/>
      <c r="AC186" s="49"/>
      <c r="AD186" s="49"/>
      <c r="AE186" s="49"/>
      <c r="AF186" s="49"/>
      <c r="AG186" s="49"/>
      <c r="AH186" s="49"/>
      <c r="AI186" s="49"/>
      <c r="AJ186" s="49"/>
      <c r="AK186" s="49"/>
      <c r="AL186" s="49"/>
      <c r="AM186" s="49"/>
      <c r="AN186" s="49"/>
      <c r="AO186" s="49"/>
    </row>
    <row r="187" spans="1:41" x14ac:dyDescent="0.3">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77"/>
      <c r="AB187" s="77"/>
      <c r="AC187" s="49"/>
      <c r="AD187" s="49"/>
      <c r="AE187" s="49"/>
      <c r="AF187" s="49"/>
      <c r="AG187" s="49"/>
      <c r="AH187" s="49"/>
      <c r="AI187" s="49"/>
      <c r="AJ187" s="49"/>
      <c r="AK187" s="49"/>
      <c r="AL187" s="49"/>
      <c r="AM187" s="49"/>
      <c r="AN187" s="49"/>
      <c r="AO187" s="49"/>
    </row>
    <row r="188" spans="1:41" x14ac:dyDescent="0.3">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77"/>
      <c r="AB188" s="77"/>
      <c r="AC188" s="49"/>
      <c r="AD188" s="49"/>
      <c r="AE188" s="49"/>
      <c r="AF188" s="49"/>
      <c r="AG188" s="49"/>
      <c r="AH188" s="49"/>
      <c r="AI188" s="49"/>
      <c r="AJ188" s="49"/>
      <c r="AK188" s="49"/>
      <c r="AL188" s="49"/>
      <c r="AM188" s="49"/>
      <c r="AN188" s="49"/>
      <c r="AO188" s="49"/>
    </row>
    <row r="189" spans="1:41" x14ac:dyDescent="0.3">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77"/>
      <c r="AB189" s="77"/>
      <c r="AC189" s="49"/>
      <c r="AD189" s="49"/>
      <c r="AE189" s="49"/>
      <c r="AF189" s="49"/>
      <c r="AG189" s="49"/>
      <c r="AH189" s="49"/>
      <c r="AI189" s="49"/>
      <c r="AJ189" s="49"/>
      <c r="AK189" s="49"/>
      <c r="AL189" s="49"/>
      <c r="AM189" s="49"/>
      <c r="AN189" s="49"/>
      <c r="AO189" s="49"/>
    </row>
    <row r="190" spans="1:41" x14ac:dyDescent="0.3">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77"/>
      <c r="AB190" s="77"/>
      <c r="AC190" s="49"/>
      <c r="AD190" s="49"/>
      <c r="AE190" s="49"/>
      <c r="AF190" s="49"/>
      <c r="AG190" s="49"/>
      <c r="AH190" s="49"/>
      <c r="AI190" s="49"/>
      <c r="AJ190" s="49"/>
      <c r="AK190" s="49"/>
      <c r="AL190" s="49"/>
      <c r="AM190" s="49"/>
      <c r="AN190" s="49"/>
      <c r="AO190" s="49"/>
    </row>
    <row r="191" spans="1:41" x14ac:dyDescent="0.3">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77"/>
      <c r="AB191" s="77"/>
      <c r="AC191" s="49"/>
      <c r="AD191" s="49"/>
      <c r="AE191" s="49"/>
      <c r="AF191" s="49"/>
      <c r="AG191" s="49"/>
      <c r="AH191" s="49"/>
      <c r="AI191" s="49"/>
      <c r="AJ191" s="49"/>
      <c r="AK191" s="49"/>
      <c r="AL191" s="49"/>
      <c r="AM191" s="49"/>
      <c r="AN191" s="49"/>
      <c r="AO191" s="49"/>
    </row>
    <row r="192" spans="1:41" x14ac:dyDescent="0.3">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77"/>
      <c r="AB192" s="77"/>
      <c r="AC192" s="49"/>
      <c r="AD192" s="49"/>
      <c r="AE192" s="49"/>
      <c r="AF192" s="49"/>
      <c r="AG192" s="49"/>
      <c r="AH192" s="49"/>
      <c r="AI192" s="49"/>
      <c r="AJ192" s="49"/>
      <c r="AK192" s="49"/>
      <c r="AL192" s="49"/>
      <c r="AM192" s="49"/>
      <c r="AN192" s="49"/>
      <c r="AO192" s="49"/>
    </row>
    <row r="193" spans="1:41" x14ac:dyDescent="0.3">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77"/>
      <c r="AB193" s="77"/>
      <c r="AC193" s="49"/>
      <c r="AD193" s="49"/>
      <c r="AE193" s="49"/>
      <c r="AF193" s="49"/>
      <c r="AG193" s="49"/>
      <c r="AH193" s="49"/>
      <c r="AI193" s="49"/>
      <c r="AJ193" s="49"/>
      <c r="AK193" s="49"/>
      <c r="AL193" s="49"/>
      <c r="AM193" s="49"/>
      <c r="AN193" s="49"/>
      <c r="AO193" s="49"/>
    </row>
    <row r="194" spans="1:41" x14ac:dyDescent="0.3">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77"/>
      <c r="AB194" s="77"/>
      <c r="AC194" s="49"/>
      <c r="AD194" s="49"/>
      <c r="AE194" s="49"/>
      <c r="AF194" s="49"/>
      <c r="AG194" s="49"/>
      <c r="AH194" s="49"/>
      <c r="AI194" s="49"/>
      <c r="AJ194" s="49"/>
      <c r="AK194" s="49"/>
      <c r="AL194" s="49"/>
      <c r="AM194" s="49"/>
      <c r="AN194" s="49"/>
      <c r="AO194" s="49"/>
    </row>
    <row r="195" spans="1:41" x14ac:dyDescent="0.3">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77"/>
      <c r="AB195" s="77"/>
      <c r="AC195" s="49"/>
      <c r="AD195" s="49"/>
      <c r="AE195" s="49"/>
      <c r="AF195" s="49"/>
      <c r="AG195" s="49"/>
      <c r="AH195" s="49"/>
      <c r="AI195" s="49"/>
      <c r="AJ195" s="49"/>
      <c r="AK195" s="49"/>
      <c r="AL195" s="49"/>
      <c r="AM195" s="49"/>
      <c r="AN195" s="49"/>
      <c r="AO195" s="49"/>
    </row>
    <row r="196" spans="1:41" x14ac:dyDescent="0.3">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77"/>
      <c r="AB196" s="77"/>
      <c r="AC196" s="49"/>
      <c r="AD196" s="49"/>
      <c r="AE196" s="49"/>
      <c r="AF196" s="49"/>
      <c r="AG196" s="49"/>
      <c r="AH196" s="49"/>
      <c r="AI196" s="49"/>
      <c r="AJ196" s="49"/>
      <c r="AK196" s="49"/>
      <c r="AL196" s="49"/>
      <c r="AM196" s="49"/>
      <c r="AN196" s="49"/>
      <c r="AO196" s="49"/>
    </row>
    <row r="197" spans="1:41" x14ac:dyDescent="0.3">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77"/>
      <c r="AB197" s="77"/>
      <c r="AC197" s="49"/>
      <c r="AD197" s="49"/>
      <c r="AE197" s="49"/>
      <c r="AF197" s="49"/>
      <c r="AG197" s="49"/>
      <c r="AH197" s="49"/>
      <c r="AI197" s="49"/>
      <c r="AJ197" s="49"/>
      <c r="AK197" s="49"/>
      <c r="AL197" s="49"/>
      <c r="AM197" s="49"/>
      <c r="AN197" s="49"/>
      <c r="AO197" s="49"/>
    </row>
    <row r="198" spans="1:41" x14ac:dyDescent="0.3">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77"/>
      <c r="AB198" s="77"/>
      <c r="AC198" s="49"/>
      <c r="AD198" s="49"/>
      <c r="AE198" s="49"/>
      <c r="AF198" s="49"/>
      <c r="AG198" s="49"/>
      <c r="AH198" s="49"/>
      <c r="AI198" s="49"/>
      <c r="AJ198" s="49"/>
      <c r="AK198" s="49"/>
      <c r="AL198" s="49"/>
      <c r="AM198" s="49"/>
      <c r="AN198" s="49"/>
      <c r="AO198" s="49"/>
    </row>
    <row r="199" spans="1:41" x14ac:dyDescent="0.3">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77"/>
      <c r="AB199" s="77"/>
      <c r="AC199" s="49"/>
      <c r="AD199" s="49"/>
      <c r="AE199" s="49"/>
      <c r="AF199" s="49"/>
      <c r="AG199" s="49"/>
      <c r="AH199" s="49"/>
      <c r="AI199" s="49"/>
      <c r="AJ199" s="49"/>
      <c r="AK199" s="49"/>
      <c r="AL199" s="49"/>
      <c r="AM199" s="49"/>
      <c r="AN199" s="49"/>
      <c r="AO199" s="49"/>
    </row>
    <row r="200" spans="1:41" x14ac:dyDescent="0.3">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77"/>
      <c r="AB200" s="77"/>
      <c r="AC200" s="49"/>
      <c r="AD200" s="49"/>
      <c r="AE200" s="49"/>
      <c r="AF200" s="49"/>
      <c r="AG200" s="49"/>
      <c r="AH200" s="49"/>
      <c r="AI200" s="49"/>
      <c r="AJ200" s="49"/>
      <c r="AK200" s="49"/>
      <c r="AL200" s="49"/>
      <c r="AM200" s="49"/>
      <c r="AN200" s="49"/>
      <c r="AO200" s="49"/>
    </row>
    <row r="201" spans="1:41" x14ac:dyDescent="0.3">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77"/>
      <c r="AB201" s="77"/>
      <c r="AC201" s="49"/>
      <c r="AD201" s="49"/>
      <c r="AE201" s="49"/>
      <c r="AF201" s="49"/>
      <c r="AG201" s="49"/>
      <c r="AH201" s="49"/>
      <c r="AI201" s="49"/>
      <c r="AJ201" s="49"/>
      <c r="AK201" s="49"/>
      <c r="AL201" s="49"/>
      <c r="AM201" s="49"/>
      <c r="AN201" s="49"/>
      <c r="AO201" s="49"/>
    </row>
    <row r="202" spans="1:41" x14ac:dyDescent="0.3">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77"/>
      <c r="AB202" s="77"/>
      <c r="AC202" s="49"/>
      <c r="AD202" s="49"/>
      <c r="AE202" s="49"/>
      <c r="AF202" s="49"/>
      <c r="AG202" s="49"/>
      <c r="AH202" s="49"/>
      <c r="AI202" s="49"/>
      <c r="AJ202" s="49"/>
      <c r="AK202" s="49"/>
      <c r="AL202" s="49"/>
      <c r="AM202" s="49"/>
      <c r="AN202" s="49"/>
      <c r="AO202" s="49"/>
    </row>
    <row r="203" spans="1:41" x14ac:dyDescent="0.3">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77"/>
      <c r="AB203" s="77"/>
      <c r="AC203" s="49"/>
      <c r="AD203" s="49"/>
      <c r="AE203" s="49"/>
      <c r="AF203" s="49"/>
      <c r="AG203" s="49"/>
      <c r="AH203" s="49"/>
      <c r="AI203" s="49"/>
      <c r="AJ203" s="49"/>
      <c r="AK203" s="49"/>
      <c r="AL203" s="49"/>
      <c r="AM203" s="49"/>
      <c r="AN203" s="49"/>
      <c r="AO203" s="49"/>
    </row>
    <row r="204" spans="1:41" x14ac:dyDescent="0.3">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77"/>
      <c r="AB204" s="77"/>
      <c r="AC204" s="49"/>
      <c r="AD204" s="49"/>
      <c r="AE204" s="49"/>
      <c r="AF204" s="49"/>
      <c r="AG204" s="49"/>
      <c r="AH204" s="49"/>
      <c r="AI204" s="49"/>
      <c r="AJ204" s="49"/>
      <c r="AK204" s="49"/>
      <c r="AL204" s="49"/>
      <c r="AM204" s="49"/>
      <c r="AN204" s="49"/>
      <c r="AO204" s="49"/>
    </row>
    <row r="205" spans="1:41" x14ac:dyDescent="0.3">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77"/>
      <c r="AB205" s="77"/>
      <c r="AC205" s="49"/>
      <c r="AD205" s="49"/>
      <c r="AE205" s="49"/>
      <c r="AF205" s="49"/>
      <c r="AG205" s="49"/>
      <c r="AH205" s="49"/>
      <c r="AI205" s="49"/>
      <c r="AJ205" s="49"/>
      <c r="AK205" s="49"/>
      <c r="AL205" s="49"/>
      <c r="AM205" s="49"/>
      <c r="AN205" s="49"/>
      <c r="AO205" s="49"/>
    </row>
    <row r="206" spans="1:41" x14ac:dyDescent="0.3">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77"/>
      <c r="AB206" s="77"/>
      <c r="AC206" s="49"/>
      <c r="AD206" s="49"/>
      <c r="AE206" s="49"/>
      <c r="AF206" s="49"/>
      <c r="AG206" s="49"/>
      <c r="AH206" s="49"/>
      <c r="AI206" s="49"/>
      <c r="AJ206" s="49"/>
      <c r="AK206" s="49"/>
      <c r="AL206" s="49"/>
      <c r="AM206" s="49"/>
      <c r="AN206" s="49"/>
      <c r="AO206" s="49"/>
    </row>
    <row r="207" spans="1:41" x14ac:dyDescent="0.3">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77"/>
      <c r="AB207" s="77"/>
      <c r="AC207" s="49"/>
      <c r="AD207" s="49"/>
      <c r="AE207" s="49"/>
      <c r="AF207" s="49"/>
      <c r="AG207" s="49"/>
      <c r="AH207" s="49"/>
      <c r="AI207" s="49"/>
      <c r="AJ207" s="49"/>
      <c r="AK207" s="49"/>
      <c r="AL207" s="49"/>
      <c r="AM207" s="49"/>
      <c r="AN207" s="49"/>
      <c r="AO207" s="49"/>
    </row>
    <row r="208" spans="1:41" x14ac:dyDescent="0.3">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77"/>
      <c r="AB208" s="77"/>
      <c r="AC208" s="49"/>
      <c r="AD208" s="49"/>
      <c r="AE208" s="49"/>
      <c r="AF208" s="49"/>
      <c r="AG208" s="49"/>
      <c r="AH208" s="49"/>
      <c r="AI208" s="49"/>
      <c r="AJ208" s="49"/>
      <c r="AK208" s="49"/>
      <c r="AL208" s="49"/>
      <c r="AM208" s="49"/>
      <c r="AN208" s="49"/>
      <c r="AO208" s="49"/>
    </row>
    <row r="209" spans="1:41" x14ac:dyDescent="0.3">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77"/>
      <c r="AB209" s="77"/>
      <c r="AC209" s="49"/>
      <c r="AD209" s="49"/>
      <c r="AE209" s="49"/>
      <c r="AF209" s="49"/>
      <c r="AG209" s="49"/>
      <c r="AH209" s="49"/>
      <c r="AI209" s="49"/>
      <c r="AJ209" s="49"/>
      <c r="AK209" s="49"/>
      <c r="AL209" s="49"/>
      <c r="AM209" s="49"/>
      <c r="AN209" s="49"/>
      <c r="AO209" s="49"/>
    </row>
    <row r="210" spans="1:41" x14ac:dyDescent="0.3">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77"/>
      <c r="AB210" s="77"/>
      <c r="AC210" s="49"/>
      <c r="AD210" s="49"/>
      <c r="AE210" s="49"/>
      <c r="AF210" s="49"/>
      <c r="AG210" s="49"/>
      <c r="AH210" s="49"/>
      <c r="AI210" s="49"/>
      <c r="AJ210" s="49"/>
      <c r="AK210" s="49"/>
      <c r="AL210" s="49"/>
      <c r="AM210" s="49"/>
      <c r="AN210" s="49"/>
      <c r="AO210" s="49"/>
    </row>
    <row r="211" spans="1:41" x14ac:dyDescent="0.3">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77"/>
      <c r="AB211" s="77"/>
      <c r="AC211" s="49"/>
      <c r="AD211" s="49"/>
      <c r="AE211" s="49"/>
      <c r="AF211" s="49"/>
      <c r="AG211" s="49"/>
      <c r="AH211" s="49"/>
      <c r="AI211" s="49"/>
      <c r="AJ211" s="49"/>
      <c r="AK211" s="49"/>
      <c r="AL211" s="49"/>
      <c r="AM211" s="49"/>
      <c r="AN211" s="49"/>
      <c r="AO211" s="49"/>
    </row>
    <row r="212" spans="1:41" x14ac:dyDescent="0.3">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77"/>
      <c r="AB212" s="77"/>
      <c r="AC212" s="49"/>
      <c r="AD212" s="49"/>
      <c r="AE212" s="49"/>
      <c r="AF212" s="49"/>
      <c r="AG212" s="49"/>
      <c r="AH212" s="49"/>
      <c r="AI212" s="49"/>
      <c r="AJ212" s="49"/>
      <c r="AK212" s="49"/>
      <c r="AL212" s="49"/>
      <c r="AM212" s="49"/>
      <c r="AN212" s="49"/>
      <c r="AO212" s="49"/>
    </row>
    <row r="213" spans="1:41" x14ac:dyDescent="0.3">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77"/>
      <c r="AB213" s="77"/>
      <c r="AC213" s="49"/>
      <c r="AD213" s="49"/>
      <c r="AE213" s="49"/>
      <c r="AF213" s="49"/>
      <c r="AG213" s="49"/>
      <c r="AH213" s="49"/>
      <c r="AI213" s="49"/>
      <c r="AJ213" s="49"/>
      <c r="AK213" s="49"/>
      <c r="AL213" s="49"/>
      <c r="AM213" s="49"/>
      <c r="AN213" s="49"/>
      <c r="AO213" s="49"/>
    </row>
    <row r="214" spans="1:41" x14ac:dyDescent="0.3">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77"/>
      <c r="AB214" s="77"/>
      <c r="AC214" s="49"/>
      <c r="AD214" s="49"/>
      <c r="AE214" s="49"/>
      <c r="AF214" s="49"/>
      <c r="AG214" s="49"/>
      <c r="AH214" s="49"/>
      <c r="AI214" s="49"/>
      <c r="AJ214" s="49"/>
      <c r="AK214" s="49"/>
      <c r="AL214" s="49"/>
      <c r="AM214" s="49"/>
      <c r="AN214" s="49"/>
      <c r="AO214" s="49"/>
    </row>
    <row r="215" spans="1:41" x14ac:dyDescent="0.3">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77"/>
      <c r="AB215" s="77"/>
      <c r="AC215" s="49"/>
      <c r="AD215" s="49"/>
      <c r="AE215" s="49"/>
      <c r="AF215" s="49"/>
      <c r="AG215" s="49"/>
      <c r="AH215" s="49"/>
      <c r="AI215" s="49"/>
      <c r="AJ215" s="49"/>
      <c r="AK215" s="49"/>
      <c r="AL215" s="49"/>
      <c r="AM215" s="49"/>
      <c r="AN215" s="49"/>
      <c r="AO215" s="49"/>
    </row>
    <row r="216" spans="1:41" x14ac:dyDescent="0.3">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77"/>
      <c r="AB216" s="77"/>
      <c r="AC216" s="49"/>
      <c r="AD216" s="49"/>
      <c r="AE216" s="49"/>
      <c r="AF216" s="49"/>
      <c r="AG216" s="49"/>
      <c r="AH216" s="49"/>
      <c r="AI216" s="49"/>
      <c r="AJ216" s="49"/>
      <c r="AK216" s="49"/>
      <c r="AL216" s="49"/>
      <c r="AM216" s="49"/>
      <c r="AN216" s="49"/>
      <c r="AO216" s="49"/>
    </row>
    <row r="217" spans="1:41" x14ac:dyDescent="0.3">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77"/>
      <c r="AB217" s="77"/>
      <c r="AC217" s="49"/>
      <c r="AD217" s="49"/>
      <c r="AE217" s="49"/>
      <c r="AF217" s="49"/>
      <c r="AG217" s="49"/>
      <c r="AH217" s="49"/>
      <c r="AI217" s="49"/>
      <c r="AJ217" s="49"/>
      <c r="AK217" s="49"/>
      <c r="AL217" s="49"/>
      <c r="AM217" s="49"/>
      <c r="AN217" s="49"/>
      <c r="AO217" s="49"/>
    </row>
    <row r="218" spans="1:41" x14ac:dyDescent="0.3">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77"/>
      <c r="AB218" s="77"/>
      <c r="AC218" s="49"/>
      <c r="AD218" s="49"/>
      <c r="AE218" s="49"/>
      <c r="AF218" s="49"/>
      <c r="AG218" s="49"/>
      <c r="AH218" s="49"/>
      <c r="AI218" s="49"/>
      <c r="AJ218" s="49"/>
      <c r="AK218" s="49"/>
      <c r="AL218" s="49"/>
      <c r="AM218" s="49"/>
      <c r="AN218" s="49"/>
      <c r="AO218" s="49"/>
    </row>
    <row r="219" spans="1:41" x14ac:dyDescent="0.3">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77"/>
      <c r="AB219" s="77"/>
      <c r="AC219" s="49"/>
      <c r="AD219" s="49"/>
      <c r="AE219" s="49"/>
      <c r="AF219" s="49"/>
      <c r="AG219" s="49"/>
      <c r="AH219" s="49"/>
      <c r="AI219" s="49"/>
      <c r="AJ219" s="49"/>
      <c r="AK219" s="49"/>
      <c r="AL219" s="49"/>
      <c r="AM219" s="49"/>
      <c r="AN219" s="49"/>
      <c r="AO219" s="49"/>
    </row>
    <row r="220" spans="1:41" x14ac:dyDescent="0.3">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77"/>
      <c r="AB220" s="77"/>
      <c r="AC220" s="49"/>
      <c r="AD220" s="49"/>
      <c r="AE220" s="49"/>
      <c r="AF220" s="49"/>
      <c r="AG220" s="49"/>
      <c r="AH220" s="49"/>
      <c r="AI220" s="49"/>
      <c r="AJ220" s="49"/>
      <c r="AK220" s="49"/>
      <c r="AL220" s="49"/>
      <c r="AM220" s="49"/>
      <c r="AN220" s="49"/>
      <c r="AO220" s="49"/>
    </row>
    <row r="221" spans="1:41" x14ac:dyDescent="0.3">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77"/>
      <c r="AB221" s="77"/>
      <c r="AC221" s="49"/>
      <c r="AD221" s="49"/>
      <c r="AE221" s="49"/>
      <c r="AF221" s="49"/>
      <c r="AG221" s="49"/>
      <c r="AH221" s="49"/>
      <c r="AI221" s="49"/>
      <c r="AJ221" s="49"/>
      <c r="AK221" s="49"/>
      <c r="AL221" s="49"/>
      <c r="AM221" s="49"/>
      <c r="AN221" s="49"/>
      <c r="AO221" s="49"/>
    </row>
    <row r="222" spans="1:41" x14ac:dyDescent="0.3">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77"/>
      <c r="AB222" s="77"/>
      <c r="AC222" s="49"/>
      <c r="AD222" s="49"/>
      <c r="AE222" s="49"/>
      <c r="AF222" s="49"/>
      <c r="AG222" s="49"/>
      <c r="AH222" s="49"/>
      <c r="AI222" s="49"/>
      <c r="AJ222" s="49"/>
      <c r="AK222" s="49"/>
      <c r="AL222" s="49"/>
      <c r="AM222" s="49"/>
      <c r="AN222" s="49"/>
      <c r="AO222" s="49"/>
    </row>
    <row r="223" spans="1:41" x14ac:dyDescent="0.3">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77"/>
      <c r="AB223" s="77"/>
      <c r="AC223" s="49"/>
      <c r="AD223" s="49"/>
      <c r="AE223" s="49"/>
      <c r="AF223" s="49"/>
      <c r="AG223" s="49"/>
      <c r="AH223" s="49"/>
      <c r="AI223" s="49"/>
      <c r="AJ223" s="49"/>
      <c r="AK223" s="49"/>
      <c r="AL223" s="49"/>
      <c r="AM223" s="49"/>
      <c r="AN223" s="49"/>
      <c r="AO223" s="49"/>
    </row>
    <row r="224" spans="1:41" x14ac:dyDescent="0.3">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77"/>
      <c r="AB224" s="77"/>
      <c r="AC224" s="49"/>
      <c r="AD224" s="49"/>
      <c r="AE224" s="49"/>
      <c r="AF224" s="49"/>
      <c r="AG224" s="49"/>
      <c r="AH224" s="49"/>
      <c r="AI224" s="49"/>
      <c r="AJ224" s="49"/>
      <c r="AK224" s="49"/>
      <c r="AL224" s="49"/>
      <c r="AM224" s="49"/>
      <c r="AN224" s="49"/>
      <c r="AO224" s="49"/>
    </row>
    <row r="225" spans="1:41" x14ac:dyDescent="0.3">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77"/>
      <c r="AB225" s="77"/>
      <c r="AC225" s="49"/>
      <c r="AD225" s="49"/>
      <c r="AE225" s="49"/>
      <c r="AF225" s="49"/>
      <c r="AG225" s="49"/>
      <c r="AH225" s="49"/>
      <c r="AI225" s="49"/>
      <c r="AJ225" s="49"/>
      <c r="AK225" s="49"/>
      <c r="AL225" s="49"/>
      <c r="AM225" s="49"/>
      <c r="AN225" s="49"/>
      <c r="AO225" s="49"/>
    </row>
    <row r="226" spans="1:41" x14ac:dyDescent="0.3">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77"/>
      <c r="AB226" s="77"/>
      <c r="AC226" s="49"/>
      <c r="AD226" s="49"/>
      <c r="AE226" s="49"/>
      <c r="AF226" s="49"/>
      <c r="AG226" s="49"/>
      <c r="AH226" s="49"/>
      <c r="AI226" s="49"/>
      <c r="AJ226" s="49"/>
      <c r="AK226" s="49"/>
      <c r="AL226" s="49"/>
      <c r="AM226" s="49"/>
      <c r="AN226" s="49"/>
      <c r="AO226" s="49"/>
    </row>
    <row r="227" spans="1:41" x14ac:dyDescent="0.3">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77"/>
      <c r="AB227" s="77"/>
      <c r="AC227" s="49"/>
      <c r="AD227" s="49"/>
      <c r="AE227" s="49"/>
      <c r="AF227" s="49"/>
      <c r="AG227" s="49"/>
      <c r="AH227" s="49"/>
      <c r="AI227" s="49"/>
      <c r="AJ227" s="49"/>
      <c r="AK227" s="49"/>
      <c r="AL227" s="49"/>
      <c r="AM227" s="49"/>
      <c r="AN227" s="49"/>
      <c r="AO227" s="49"/>
    </row>
    <row r="228" spans="1:41" x14ac:dyDescent="0.3">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77"/>
      <c r="AB228" s="77"/>
      <c r="AC228" s="49"/>
      <c r="AD228" s="49"/>
      <c r="AE228" s="49"/>
      <c r="AF228" s="49"/>
      <c r="AG228" s="49"/>
      <c r="AH228" s="49"/>
      <c r="AI228" s="49"/>
      <c r="AJ228" s="49"/>
      <c r="AK228" s="49"/>
      <c r="AL228" s="49"/>
      <c r="AM228" s="49"/>
      <c r="AN228" s="49"/>
      <c r="AO228" s="49"/>
    </row>
    <row r="229" spans="1:41" x14ac:dyDescent="0.3">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77"/>
      <c r="AB229" s="77"/>
      <c r="AC229" s="49"/>
      <c r="AD229" s="49"/>
      <c r="AE229" s="49"/>
      <c r="AF229" s="49"/>
      <c r="AG229" s="49"/>
      <c r="AH229" s="49"/>
      <c r="AI229" s="49"/>
      <c r="AJ229" s="49"/>
      <c r="AK229" s="49"/>
      <c r="AL229" s="49"/>
      <c r="AM229" s="49"/>
      <c r="AN229" s="49"/>
      <c r="AO229" s="49"/>
    </row>
    <row r="230" spans="1:41" x14ac:dyDescent="0.3">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77"/>
      <c r="AB230" s="77"/>
      <c r="AC230" s="49"/>
      <c r="AD230" s="49"/>
      <c r="AE230" s="49"/>
      <c r="AF230" s="49"/>
      <c r="AG230" s="49"/>
      <c r="AH230" s="49"/>
      <c r="AI230" s="49"/>
      <c r="AJ230" s="49"/>
      <c r="AK230" s="49"/>
      <c r="AL230" s="49"/>
      <c r="AM230" s="49"/>
      <c r="AN230" s="49"/>
      <c r="AO230" s="49"/>
    </row>
    <row r="231" spans="1:41" x14ac:dyDescent="0.3">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77"/>
      <c r="AB231" s="77"/>
      <c r="AC231" s="49"/>
      <c r="AD231" s="49"/>
      <c r="AE231" s="49"/>
      <c r="AF231" s="49"/>
      <c r="AG231" s="49"/>
      <c r="AH231" s="49"/>
      <c r="AI231" s="49"/>
      <c r="AJ231" s="49"/>
      <c r="AK231" s="49"/>
      <c r="AL231" s="49"/>
      <c r="AM231" s="49"/>
      <c r="AN231" s="49"/>
      <c r="AO231" s="49"/>
    </row>
    <row r="232" spans="1:41" x14ac:dyDescent="0.3">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77"/>
      <c r="AB232" s="77"/>
      <c r="AC232" s="49"/>
      <c r="AD232" s="49"/>
      <c r="AE232" s="49"/>
      <c r="AF232" s="49"/>
      <c r="AG232" s="49"/>
      <c r="AH232" s="49"/>
      <c r="AI232" s="49"/>
      <c r="AJ232" s="49"/>
      <c r="AK232" s="49"/>
      <c r="AL232" s="49"/>
      <c r="AM232" s="49"/>
      <c r="AN232" s="49"/>
      <c r="AO232" s="49"/>
    </row>
    <row r="233" spans="1:41" x14ac:dyDescent="0.3">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77"/>
      <c r="AB233" s="77"/>
      <c r="AC233" s="49"/>
      <c r="AD233" s="49"/>
      <c r="AE233" s="49"/>
      <c r="AF233" s="49"/>
      <c r="AG233" s="49"/>
      <c r="AH233" s="49"/>
      <c r="AI233" s="49"/>
      <c r="AJ233" s="49"/>
      <c r="AK233" s="49"/>
      <c r="AL233" s="49"/>
      <c r="AM233" s="49"/>
      <c r="AN233" s="49"/>
      <c r="AO233" s="49"/>
    </row>
    <row r="234" spans="1:41" x14ac:dyDescent="0.3">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77"/>
      <c r="AB234" s="77"/>
      <c r="AC234" s="49"/>
      <c r="AD234" s="49"/>
      <c r="AE234" s="49"/>
      <c r="AF234" s="49"/>
      <c r="AG234" s="49"/>
      <c r="AH234" s="49"/>
      <c r="AI234" s="49"/>
      <c r="AJ234" s="49"/>
      <c r="AK234" s="49"/>
      <c r="AL234" s="49"/>
      <c r="AM234" s="49"/>
      <c r="AN234" s="49"/>
      <c r="AO234" s="49"/>
    </row>
    <row r="235" spans="1:41" x14ac:dyDescent="0.3">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77"/>
      <c r="AB235" s="77"/>
      <c r="AC235" s="49"/>
      <c r="AD235" s="49"/>
      <c r="AE235" s="49"/>
      <c r="AF235" s="49"/>
      <c r="AG235" s="49"/>
      <c r="AH235" s="49"/>
      <c r="AI235" s="49"/>
      <c r="AJ235" s="49"/>
      <c r="AK235" s="49"/>
      <c r="AL235" s="49"/>
      <c r="AM235" s="49"/>
      <c r="AN235" s="49"/>
      <c r="AO235" s="49"/>
    </row>
    <row r="236" spans="1:41" x14ac:dyDescent="0.3">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77"/>
      <c r="AB236" s="77"/>
      <c r="AC236" s="49"/>
      <c r="AD236" s="49"/>
      <c r="AE236" s="49"/>
      <c r="AF236" s="49"/>
      <c r="AG236" s="49"/>
      <c r="AH236" s="49"/>
      <c r="AI236" s="49"/>
      <c r="AJ236" s="49"/>
      <c r="AK236" s="49"/>
      <c r="AL236" s="49"/>
      <c r="AM236" s="49"/>
      <c r="AN236" s="49"/>
      <c r="AO236" s="49"/>
    </row>
    <row r="237" spans="1:41" x14ac:dyDescent="0.3">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77"/>
      <c r="AB237" s="77"/>
      <c r="AC237" s="49"/>
      <c r="AD237" s="49"/>
      <c r="AE237" s="49"/>
      <c r="AF237" s="49"/>
      <c r="AG237" s="49"/>
      <c r="AH237" s="49"/>
      <c r="AI237" s="49"/>
      <c r="AJ237" s="49"/>
      <c r="AK237" s="49"/>
      <c r="AL237" s="49"/>
      <c r="AM237" s="49"/>
      <c r="AN237" s="49"/>
      <c r="AO237" s="49"/>
    </row>
    <row r="238" spans="1:41" x14ac:dyDescent="0.3">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77"/>
      <c r="AB238" s="77"/>
      <c r="AC238" s="49"/>
      <c r="AD238" s="49"/>
      <c r="AE238" s="49"/>
      <c r="AF238" s="49"/>
      <c r="AG238" s="49"/>
      <c r="AH238" s="49"/>
      <c r="AI238" s="49"/>
      <c r="AJ238" s="49"/>
      <c r="AK238" s="49"/>
      <c r="AL238" s="49"/>
      <c r="AM238" s="49"/>
      <c r="AN238" s="49"/>
      <c r="AO238" s="49"/>
    </row>
    <row r="239" spans="1:41" x14ac:dyDescent="0.3">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77"/>
      <c r="AB239" s="77"/>
      <c r="AC239" s="49"/>
      <c r="AD239" s="49"/>
      <c r="AE239" s="49"/>
      <c r="AF239" s="49"/>
      <c r="AG239" s="49"/>
      <c r="AH239" s="49"/>
      <c r="AI239" s="49"/>
      <c r="AJ239" s="49"/>
      <c r="AK239" s="49"/>
      <c r="AL239" s="49"/>
      <c r="AM239" s="49"/>
      <c r="AN239" s="49"/>
      <c r="AO239" s="49"/>
    </row>
    <row r="240" spans="1:41" x14ac:dyDescent="0.3">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77"/>
      <c r="AB240" s="77"/>
      <c r="AC240" s="49"/>
      <c r="AD240" s="49"/>
      <c r="AE240" s="49"/>
      <c r="AF240" s="49"/>
      <c r="AG240" s="49"/>
      <c r="AH240" s="49"/>
      <c r="AI240" s="49"/>
      <c r="AJ240" s="49"/>
      <c r="AK240" s="49"/>
      <c r="AL240" s="49"/>
      <c r="AM240" s="49"/>
      <c r="AN240" s="49"/>
      <c r="AO240" s="49"/>
    </row>
    <row r="241" spans="1:41" x14ac:dyDescent="0.3">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77"/>
      <c r="AB241" s="77"/>
      <c r="AC241" s="49"/>
      <c r="AD241" s="49"/>
      <c r="AE241" s="49"/>
      <c r="AF241" s="49"/>
      <c r="AG241" s="49"/>
      <c r="AH241" s="49"/>
      <c r="AI241" s="49"/>
      <c r="AJ241" s="49"/>
      <c r="AK241" s="49"/>
      <c r="AL241" s="49"/>
      <c r="AM241" s="49"/>
      <c r="AN241" s="49"/>
      <c r="AO241" s="49"/>
    </row>
    <row r="242" spans="1:41" x14ac:dyDescent="0.3">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77"/>
      <c r="AB242" s="77"/>
      <c r="AC242" s="49"/>
      <c r="AD242" s="49"/>
      <c r="AE242" s="49"/>
      <c r="AF242" s="49"/>
      <c r="AG242" s="49"/>
      <c r="AH242" s="49"/>
      <c r="AI242" s="49"/>
      <c r="AJ242" s="49"/>
      <c r="AK242" s="49"/>
      <c r="AL242" s="49"/>
      <c r="AM242" s="49"/>
      <c r="AN242" s="49"/>
      <c r="AO242" s="49"/>
    </row>
    <row r="243" spans="1:41" x14ac:dyDescent="0.3">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77"/>
      <c r="AB243" s="77"/>
      <c r="AC243" s="49"/>
      <c r="AD243" s="49"/>
      <c r="AE243" s="49"/>
      <c r="AF243" s="49"/>
      <c r="AG243" s="49"/>
      <c r="AH243" s="49"/>
      <c r="AI243" s="49"/>
      <c r="AJ243" s="49"/>
      <c r="AK243" s="49"/>
      <c r="AL243" s="49"/>
      <c r="AM243" s="49"/>
      <c r="AN243" s="49"/>
      <c r="AO243" s="49"/>
    </row>
    <row r="244" spans="1:41" x14ac:dyDescent="0.3">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77"/>
      <c r="AB244" s="77"/>
      <c r="AC244" s="49"/>
      <c r="AD244" s="49"/>
      <c r="AE244" s="49"/>
      <c r="AF244" s="49"/>
      <c r="AG244" s="49"/>
      <c r="AH244" s="49"/>
      <c r="AI244" s="49"/>
      <c r="AJ244" s="49"/>
      <c r="AK244" s="49"/>
      <c r="AL244" s="49"/>
      <c r="AM244" s="49"/>
      <c r="AN244" s="49"/>
      <c r="AO244" s="49"/>
    </row>
    <row r="245" spans="1:41" x14ac:dyDescent="0.3">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77"/>
      <c r="AB245" s="77"/>
      <c r="AC245" s="49"/>
      <c r="AD245" s="49"/>
      <c r="AE245" s="49"/>
      <c r="AF245" s="49"/>
      <c r="AG245" s="49"/>
      <c r="AH245" s="49"/>
      <c r="AI245" s="49"/>
      <c r="AJ245" s="49"/>
      <c r="AK245" s="49"/>
      <c r="AL245" s="49"/>
      <c r="AM245" s="49"/>
      <c r="AN245" s="49"/>
      <c r="AO245" s="49"/>
    </row>
    <row r="246" spans="1:41" x14ac:dyDescent="0.3">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77"/>
      <c r="AB246" s="77"/>
      <c r="AC246" s="49"/>
      <c r="AD246" s="49"/>
      <c r="AE246" s="49"/>
      <c r="AF246" s="49"/>
      <c r="AG246" s="49"/>
      <c r="AH246" s="49"/>
      <c r="AI246" s="49"/>
      <c r="AJ246" s="49"/>
      <c r="AK246" s="49"/>
      <c r="AL246" s="49"/>
      <c r="AM246" s="49"/>
      <c r="AN246" s="49"/>
      <c r="AO246" s="49"/>
    </row>
    <row r="247" spans="1:41" x14ac:dyDescent="0.3">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77"/>
      <c r="AB247" s="77"/>
      <c r="AC247" s="49"/>
      <c r="AD247" s="49"/>
      <c r="AE247" s="49"/>
      <c r="AF247" s="49"/>
      <c r="AG247" s="49"/>
      <c r="AH247" s="49"/>
      <c r="AI247" s="49"/>
      <c r="AJ247" s="49"/>
      <c r="AK247" s="49"/>
      <c r="AL247" s="49"/>
      <c r="AM247" s="49"/>
      <c r="AN247" s="49"/>
      <c r="AO247" s="49"/>
    </row>
    <row r="248" spans="1:41" x14ac:dyDescent="0.3">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77"/>
      <c r="AB248" s="77"/>
      <c r="AC248" s="49"/>
      <c r="AD248" s="49"/>
      <c r="AE248" s="49"/>
      <c r="AF248" s="49"/>
      <c r="AG248" s="49"/>
      <c r="AH248" s="49"/>
      <c r="AI248" s="49"/>
      <c r="AJ248" s="49"/>
      <c r="AK248" s="49"/>
      <c r="AL248" s="49"/>
      <c r="AM248" s="49"/>
      <c r="AN248" s="49"/>
      <c r="AO248" s="49"/>
    </row>
    <row r="249" spans="1:41" x14ac:dyDescent="0.3">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77"/>
      <c r="AB249" s="77"/>
      <c r="AC249" s="49"/>
      <c r="AD249" s="49"/>
      <c r="AE249" s="49"/>
      <c r="AF249" s="49"/>
      <c r="AG249" s="49"/>
      <c r="AH249" s="49"/>
      <c r="AI249" s="49"/>
      <c r="AJ249" s="49"/>
      <c r="AK249" s="49"/>
      <c r="AL249" s="49"/>
      <c r="AM249" s="49"/>
      <c r="AN249" s="49"/>
      <c r="AO249" s="49"/>
    </row>
    <row r="250" spans="1:41" x14ac:dyDescent="0.3">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77"/>
      <c r="AB250" s="77"/>
      <c r="AC250" s="49"/>
      <c r="AD250" s="49"/>
      <c r="AE250" s="49"/>
      <c r="AF250" s="49"/>
      <c r="AG250" s="49"/>
      <c r="AH250" s="49"/>
      <c r="AI250" s="49"/>
      <c r="AJ250" s="49"/>
      <c r="AK250" s="49"/>
      <c r="AL250" s="49"/>
      <c r="AM250" s="49"/>
      <c r="AN250" s="49"/>
      <c r="AO250" s="49"/>
    </row>
    <row r="251" spans="1:41" x14ac:dyDescent="0.3">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77"/>
      <c r="AB251" s="77"/>
      <c r="AC251" s="49"/>
      <c r="AD251" s="49"/>
      <c r="AE251" s="49"/>
      <c r="AF251" s="49"/>
      <c r="AG251" s="49"/>
      <c r="AH251" s="49"/>
      <c r="AI251" s="49"/>
      <c r="AJ251" s="49"/>
      <c r="AK251" s="49"/>
      <c r="AL251" s="49"/>
      <c r="AM251" s="49"/>
      <c r="AN251" s="49"/>
      <c r="AO251" s="49"/>
    </row>
    <row r="252" spans="1:41" x14ac:dyDescent="0.3">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77"/>
      <c r="AB252" s="77"/>
      <c r="AC252" s="49"/>
      <c r="AD252" s="49"/>
      <c r="AE252" s="49"/>
      <c r="AF252" s="49"/>
      <c r="AG252" s="49"/>
      <c r="AH252" s="49"/>
      <c r="AI252" s="49"/>
      <c r="AJ252" s="49"/>
      <c r="AK252" s="49"/>
      <c r="AL252" s="49"/>
      <c r="AM252" s="49"/>
      <c r="AN252" s="49"/>
      <c r="AO252" s="49"/>
    </row>
    <row r="253" spans="1:41" x14ac:dyDescent="0.3">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77"/>
      <c r="AB253" s="77"/>
      <c r="AC253" s="49"/>
      <c r="AD253" s="49"/>
      <c r="AE253" s="49"/>
      <c r="AF253" s="49"/>
      <c r="AG253" s="49"/>
      <c r="AH253" s="49"/>
      <c r="AI253" s="49"/>
      <c r="AJ253" s="49"/>
      <c r="AK253" s="49"/>
      <c r="AL253" s="49"/>
      <c r="AM253" s="49"/>
      <c r="AN253" s="49"/>
      <c r="AO253" s="49"/>
    </row>
    <row r="254" spans="1:41" x14ac:dyDescent="0.3">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77"/>
      <c r="AB254" s="77"/>
      <c r="AC254" s="49"/>
      <c r="AD254" s="49"/>
      <c r="AE254" s="49"/>
      <c r="AF254" s="49"/>
      <c r="AG254" s="49"/>
      <c r="AH254" s="49"/>
      <c r="AI254" s="49"/>
      <c r="AJ254" s="49"/>
      <c r="AK254" s="49"/>
      <c r="AL254" s="49"/>
      <c r="AM254" s="49"/>
      <c r="AN254" s="49"/>
      <c r="AO254" s="49"/>
    </row>
    <row r="255" spans="1:41" x14ac:dyDescent="0.3">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77"/>
      <c r="AB255" s="77"/>
      <c r="AC255" s="49"/>
      <c r="AD255" s="49"/>
      <c r="AE255" s="49"/>
      <c r="AF255" s="49"/>
      <c r="AG255" s="49"/>
      <c r="AH255" s="49"/>
      <c r="AI255" s="49"/>
      <c r="AJ255" s="49"/>
      <c r="AK255" s="49"/>
      <c r="AL255" s="49"/>
      <c r="AM255" s="49"/>
      <c r="AN255" s="49"/>
      <c r="AO255" s="49"/>
    </row>
    <row r="256" spans="1:41" x14ac:dyDescent="0.3">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77"/>
      <c r="AB256" s="77"/>
      <c r="AC256" s="49"/>
      <c r="AD256" s="49"/>
      <c r="AE256" s="49"/>
      <c r="AF256" s="49"/>
      <c r="AG256" s="49"/>
      <c r="AH256" s="49"/>
      <c r="AI256" s="49"/>
      <c r="AJ256" s="49"/>
      <c r="AK256" s="49"/>
      <c r="AL256" s="49"/>
      <c r="AM256" s="49"/>
      <c r="AN256" s="49"/>
      <c r="AO256" s="49"/>
    </row>
    <row r="257" spans="1:41" x14ac:dyDescent="0.3">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77"/>
      <c r="AB257" s="77"/>
      <c r="AC257" s="49"/>
      <c r="AD257" s="49"/>
      <c r="AE257" s="49"/>
      <c r="AF257" s="49"/>
      <c r="AG257" s="49"/>
      <c r="AH257" s="49"/>
      <c r="AI257" s="49"/>
      <c r="AJ257" s="49"/>
      <c r="AK257" s="49"/>
      <c r="AL257" s="49"/>
      <c r="AM257" s="49"/>
      <c r="AN257" s="49"/>
      <c r="AO257" s="49"/>
    </row>
    <row r="258" spans="1:41" x14ac:dyDescent="0.3">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77"/>
      <c r="AB258" s="77"/>
      <c r="AC258" s="49"/>
      <c r="AD258" s="49"/>
      <c r="AE258" s="49"/>
      <c r="AF258" s="49"/>
      <c r="AG258" s="49"/>
      <c r="AH258" s="49"/>
      <c r="AI258" s="49"/>
      <c r="AJ258" s="49"/>
      <c r="AK258" s="49"/>
      <c r="AL258" s="49"/>
      <c r="AM258" s="49"/>
      <c r="AN258" s="49"/>
      <c r="AO258" s="49"/>
    </row>
    <row r="259" spans="1:41" x14ac:dyDescent="0.3">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77"/>
      <c r="AB259" s="77"/>
      <c r="AC259" s="49"/>
      <c r="AD259" s="49"/>
      <c r="AE259" s="49"/>
      <c r="AF259" s="49"/>
      <c r="AG259" s="49"/>
      <c r="AH259" s="49"/>
      <c r="AI259" s="49"/>
      <c r="AJ259" s="49"/>
      <c r="AK259" s="49"/>
      <c r="AL259" s="49"/>
      <c r="AM259" s="49"/>
      <c r="AN259" s="49"/>
      <c r="AO259" s="49"/>
    </row>
    <row r="260" spans="1:41" x14ac:dyDescent="0.3">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77"/>
      <c r="AB260" s="77"/>
      <c r="AC260" s="49"/>
      <c r="AD260" s="49"/>
      <c r="AE260" s="49"/>
      <c r="AF260" s="49"/>
      <c r="AG260" s="49"/>
      <c r="AH260" s="49"/>
      <c r="AI260" s="49"/>
      <c r="AJ260" s="49"/>
      <c r="AK260" s="49"/>
      <c r="AL260" s="49"/>
      <c r="AM260" s="49"/>
      <c r="AN260" s="49"/>
      <c r="AO260" s="49"/>
    </row>
    <row r="261" spans="1:41" x14ac:dyDescent="0.3">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77"/>
      <c r="AB261" s="77"/>
      <c r="AC261" s="49"/>
      <c r="AD261" s="49"/>
      <c r="AE261" s="49"/>
      <c r="AF261" s="49"/>
      <c r="AG261" s="49"/>
      <c r="AH261" s="49"/>
      <c r="AI261" s="49"/>
      <c r="AJ261" s="49"/>
      <c r="AK261" s="49"/>
      <c r="AL261" s="49"/>
      <c r="AM261" s="49"/>
      <c r="AN261" s="49"/>
      <c r="AO261" s="49"/>
    </row>
    <row r="262" spans="1:41" x14ac:dyDescent="0.3">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77"/>
      <c r="AB262" s="77"/>
      <c r="AC262" s="49"/>
      <c r="AD262" s="49"/>
      <c r="AE262" s="49"/>
      <c r="AF262" s="49"/>
      <c r="AG262" s="49"/>
      <c r="AH262" s="49"/>
      <c r="AI262" s="49"/>
      <c r="AJ262" s="49"/>
      <c r="AK262" s="49"/>
      <c r="AL262" s="49"/>
      <c r="AM262" s="49"/>
      <c r="AN262" s="49"/>
      <c r="AO262" s="49"/>
    </row>
    <row r="263" spans="1:41" x14ac:dyDescent="0.3">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77"/>
      <c r="AB263" s="77"/>
      <c r="AC263" s="49"/>
      <c r="AD263" s="49"/>
      <c r="AE263" s="49"/>
      <c r="AF263" s="49"/>
      <c r="AG263" s="49"/>
      <c r="AH263" s="49"/>
      <c r="AI263" s="49"/>
      <c r="AJ263" s="49"/>
      <c r="AK263" s="49"/>
      <c r="AL263" s="49"/>
      <c r="AM263" s="49"/>
      <c r="AN263" s="49"/>
      <c r="AO263" s="49"/>
    </row>
    <row r="264" spans="1:41" x14ac:dyDescent="0.3">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77"/>
      <c r="AB264" s="77"/>
      <c r="AC264" s="49"/>
      <c r="AD264" s="49"/>
      <c r="AE264" s="49"/>
      <c r="AF264" s="49"/>
      <c r="AG264" s="49"/>
      <c r="AH264" s="49"/>
      <c r="AI264" s="49"/>
      <c r="AJ264" s="49"/>
      <c r="AK264" s="49"/>
      <c r="AL264" s="49"/>
      <c r="AM264" s="49"/>
      <c r="AN264" s="49"/>
      <c r="AO264" s="49"/>
    </row>
    <row r="265" spans="1:41" x14ac:dyDescent="0.3">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77"/>
      <c r="AB265" s="77"/>
      <c r="AC265" s="49"/>
      <c r="AD265" s="49"/>
      <c r="AE265" s="49"/>
      <c r="AF265" s="49"/>
      <c r="AG265" s="49"/>
      <c r="AH265" s="49"/>
      <c r="AI265" s="49"/>
      <c r="AJ265" s="49"/>
      <c r="AK265" s="49"/>
      <c r="AL265" s="49"/>
      <c r="AM265" s="49"/>
      <c r="AN265" s="49"/>
      <c r="AO265" s="49"/>
    </row>
    <row r="266" spans="1:41" x14ac:dyDescent="0.3">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77"/>
      <c r="AB266" s="77"/>
      <c r="AC266" s="49"/>
      <c r="AD266" s="49"/>
      <c r="AE266" s="49"/>
      <c r="AF266" s="49"/>
      <c r="AG266" s="49"/>
      <c r="AH266" s="49"/>
      <c r="AI266" s="49"/>
      <c r="AJ266" s="49"/>
      <c r="AK266" s="49"/>
      <c r="AL266" s="49"/>
      <c r="AM266" s="49"/>
      <c r="AN266" s="49"/>
      <c r="AO266" s="49"/>
    </row>
    <row r="267" spans="1:41" x14ac:dyDescent="0.3">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77"/>
      <c r="AB267" s="77"/>
      <c r="AC267" s="49"/>
      <c r="AD267" s="49"/>
      <c r="AE267" s="49"/>
      <c r="AF267" s="49"/>
      <c r="AG267" s="49"/>
      <c r="AH267" s="49"/>
      <c r="AI267" s="49"/>
      <c r="AJ267" s="49"/>
      <c r="AK267" s="49"/>
      <c r="AL267" s="49"/>
      <c r="AM267" s="49"/>
      <c r="AN267" s="49"/>
      <c r="AO267" s="49"/>
    </row>
    <row r="268" spans="1:41" x14ac:dyDescent="0.3">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77"/>
      <c r="AB268" s="77"/>
      <c r="AC268" s="49"/>
      <c r="AD268" s="49"/>
      <c r="AE268" s="49"/>
      <c r="AF268" s="49"/>
      <c r="AG268" s="49"/>
      <c r="AH268" s="49"/>
      <c r="AI268" s="49"/>
      <c r="AJ268" s="49"/>
      <c r="AK268" s="49"/>
      <c r="AL268" s="49"/>
      <c r="AM268" s="49"/>
      <c r="AN268" s="49"/>
      <c r="AO268" s="49"/>
    </row>
    <row r="269" spans="1:41" x14ac:dyDescent="0.3">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77"/>
      <c r="AB269" s="77"/>
      <c r="AC269" s="49"/>
      <c r="AD269" s="49"/>
      <c r="AE269" s="49"/>
      <c r="AF269" s="49"/>
      <c r="AG269" s="49"/>
      <c r="AH269" s="49"/>
      <c r="AI269" s="49"/>
      <c r="AJ269" s="49"/>
      <c r="AK269" s="49"/>
      <c r="AL269" s="49"/>
      <c r="AM269" s="49"/>
      <c r="AN269" s="49"/>
      <c r="AO269" s="49"/>
    </row>
    <row r="270" spans="1:41" x14ac:dyDescent="0.3">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77"/>
      <c r="AB270" s="77"/>
      <c r="AC270" s="49"/>
      <c r="AD270" s="49"/>
      <c r="AE270" s="49"/>
      <c r="AF270" s="49"/>
      <c r="AG270" s="49"/>
      <c r="AH270" s="49"/>
      <c r="AI270" s="49"/>
      <c r="AJ270" s="49"/>
      <c r="AK270" s="49"/>
      <c r="AL270" s="49"/>
      <c r="AM270" s="49"/>
      <c r="AN270" s="49"/>
      <c r="AO270" s="49"/>
    </row>
    <row r="271" spans="1:41" x14ac:dyDescent="0.3">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77"/>
      <c r="AB271" s="77"/>
      <c r="AC271" s="49"/>
      <c r="AD271" s="49"/>
      <c r="AE271" s="49"/>
      <c r="AF271" s="49"/>
      <c r="AG271" s="49"/>
      <c r="AH271" s="49"/>
      <c r="AI271" s="49"/>
      <c r="AJ271" s="49"/>
      <c r="AK271" s="49"/>
      <c r="AL271" s="49"/>
      <c r="AM271" s="49"/>
      <c r="AN271" s="49"/>
      <c r="AO271" s="49"/>
    </row>
    <row r="272" spans="1:41" x14ac:dyDescent="0.3">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77"/>
      <c r="AB272" s="77"/>
      <c r="AC272" s="49"/>
      <c r="AD272" s="49"/>
      <c r="AE272" s="49"/>
      <c r="AF272" s="49"/>
      <c r="AG272" s="49"/>
      <c r="AH272" s="49"/>
      <c r="AI272" s="49"/>
      <c r="AJ272" s="49"/>
      <c r="AK272" s="49"/>
      <c r="AL272" s="49"/>
      <c r="AM272" s="49"/>
      <c r="AN272" s="49"/>
      <c r="AO272" s="49"/>
    </row>
    <row r="273" spans="1:41" x14ac:dyDescent="0.3">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77"/>
      <c r="AB273" s="77"/>
      <c r="AC273" s="49"/>
      <c r="AD273" s="49"/>
      <c r="AE273" s="49"/>
      <c r="AF273" s="49"/>
      <c r="AG273" s="49"/>
      <c r="AH273" s="49"/>
      <c r="AI273" s="49"/>
      <c r="AJ273" s="49"/>
      <c r="AK273" s="49"/>
      <c r="AL273" s="49"/>
      <c r="AM273" s="49"/>
      <c r="AN273" s="49"/>
      <c r="AO273" s="49"/>
    </row>
    <row r="274" spans="1:41" x14ac:dyDescent="0.3">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77"/>
      <c r="AB274" s="77"/>
      <c r="AC274" s="49"/>
      <c r="AD274" s="49"/>
      <c r="AE274" s="49"/>
      <c r="AF274" s="49"/>
      <c r="AG274" s="49"/>
      <c r="AH274" s="49"/>
      <c r="AI274" s="49"/>
      <c r="AJ274" s="49"/>
      <c r="AK274" s="49"/>
      <c r="AL274" s="49"/>
      <c r="AM274" s="49"/>
      <c r="AN274" s="49"/>
      <c r="AO274" s="49"/>
    </row>
    <row r="275" spans="1:41" x14ac:dyDescent="0.3">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77"/>
      <c r="AB275" s="77"/>
      <c r="AC275" s="49"/>
      <c r="AD275" s="49"/>
      <c r="AE275" s="49"/>
      <c r="AF275" s="49"/>
      <c r="AG275" s="49"/>
      <c r="AH275" s="49"/>
      <c r="AI275" s="49"/>
      <c r="AJ275" s="49"/>
      <c r="AK275" s="49"/>
      <c r="AL275" s="49"/>
      <c r="AM275" s="49"/>
      <c r="AN275" s="49"/>
      <c r="AO275" s="49"/>
    </row>
    <row r="276" spans="1:41" x14ac:dyDescent="0.3">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77"/>
      <c r="AB276" s="77"/>
      <c r="AC276" s="49"/>
      <c r="AD276" s="49"/>
      <c r="AE276" s="49"/>
      <c r="AF276" s="49"/>
      <c r="AG276" s="49"/>
      <c r="AH276" s="49"/>
      <c r="AI276" s="49"/>
      <c r="AJ276" s="49"/>
      <c r="AK276" s="49"/>
      <c r="AL276" s="49"/>
      <c r="AM276" s="49"/>
      <c r="AN276" s="49"/>
      <c r="AO276" s="49"/>
    </row>
    <row r="277" spans="1:41" x14ac:dyDescent="0.3">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77"/>
      <c r="AB277" s="77"/>
      <c r="AC277" s="49"/>
      <c r="AD277" s="49"/>
      <c r="AE277" s="49"/>
      <c r="AF277" s="49"/>
      <c r="AG277" s="49"/>
      <c r="AH277" s="49"/>
      <c r="AI277" s="49"/>
      <c r="AJ277" s="49"/>
      <c r="AK277" s="49"/>
      <c r="AL277" s="49"/>
      <c r="AM277" s="49"/>
      <c r="AN277" s="49"/>
      <c r="AO277" s="49"/>
    </row>
    <row r="278" spans="1:41" x14ac:dyDescent="0.3">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77"/>
      <c r="AB278" s="77"/>
      <c r="AC278" s="49"/>
      <c r="AD278" s="49"/>
      <c r="AE278" s="49"/>
      <c r="AF278" s="49"/>
      <c r="AG278" s="49"/>
      <c r="AH278" s="49"/>
      <c r="AI278" s="49"/>
      <c r="AJ278" s="49"/>
      <c r="AK278" s="49"/>
      <c r="AL278" s="49"/>
      <c r="AM278" s="49"/>
      <c r="AN278" s="49"/>
      <c r="AO278" s="49"/>
    </row>
    <row r="279" spans="1:41" x14ac:dyDescent="0.3">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77"/>
      <c r="AB279" s="77"/>
      <c r="AC279" s="49"/>
      <c r="AD279" s="49"/>
      <c r="AE279" s="49"/>
      <c r="AF279" s="49"/>
      <c r="AG279" s="49"/>
      <c r="AH279" s="49"/>
      <c r="AI279" s="49"/>
      <c r="AJ279" s="49"/>
      <c r="AK279" s="49"/>
      <c r="AL279" s="49"/>
      <c r="AM279" s="49"/>
      <c r="AN279" s="49"/>
      <c r="AO279" s="49"/>
    </row>
    <row r="280" spans="1:41" x14ac:dyDescent="0.3">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77"/>
      <c r="AB280" s="77"/>
      <c r="AC280" s="49"/>
      <c r="AD280" s="49"/>
      <c r="AE280" s="49"/>
      <c r="AF280" s="49"/>
      <c r="AG280" s="49"/>
      <c r="AH280" s="49"/>
      <c r="AI280" s="49"/>
      <c r="AJ280" s="49"/>
      <c r="AK280" s="49"/>
      <c r="AL280" s="49"/>
      <c r="AM280" s="49"/>
      <c r="AN280" s="49"/>
      <c r="AO280" s="49"/>
    </row>
    <row r="281" spans="1:41" x14ac:dyDescent="0.3">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77"/>
      <c r="AB281" s="77"/>
      <c r="AC281" s="49"/>
      <c r="AD281" s="49"/>
      <c r="AE281" s="49"/>
      <c r="AF281" s="49"/>
      <c r="AG281" s="49"/>
      <c r="AH281" s="49"/>
      <c r="AI281" s="49"/>
      <c r="AJ281" s="49"/>
      <c r="AK281" s="49"/>
      <c r="AL281" s="49"/>
      <c r="AM281" s="49"/>
      <c r="AN281" s="49"/>
      <c r="AO281" s="49"/>
    </row>
    <row r="282" spans="1:41" x14ac:dyDescent="0.3">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77"/>
      <c r="AB282" s="77"/>
      <c r="AC282" s="49"/>
      <c r="AD282" s="49"/>
      <c r="AE282" s="49"/>
      <c r="AF282" s="49"/>
      <c r="AG282" s="49"/>
      <c r="AH282" s="49"/>
      <c r="AI282" s="49"/>
      <c r="AJ282" s="49"/>
      <c r="AK282" s="49"/>
      <c r="AL282" s="49"/>
      <c r="AM282" s="49"/>
      <c r="AN282" s="49"/>
      <c r="AO282" s="49"/>
    </row>
    <row r="283" spans="1:41" x14ac:dyDescent="0.3">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77"/>
      <c r="AB283" s="77"/>
      <c r="AC283" s="49"/>
      <c r="AD283" s="49"/>
      <c r="AE283" s="49"/>
      <c r="AF283" s="49"/>
      <c r="AG283" s="49"/>
      <c r="AH283" s="49"/>
      <c r="AI283" s="49"/>
      <c r="AJ283" s="49"/>
      <c r="AK283" s="49"/>
      <c r="AL283" s="49"/>
      <c r="AM283" s="49"/>
      <c r="AN283" s="49"/>
      <c r="AO283" s="49"/>
    </row>
    <row r="284" spans="1:41" x14ac:dyDescent="0.3">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77"/>
      <c r="AB284" s="77"/>
      <c r="AC284" s="49"/>
      <c r="AD284" s="49"/>
      <c r="AE284" s="49"/>
      <c r="AF284" s="49"/>
      <c r="AG284" s="49"/>
      <c r="AH284" s="49"/>
      <c r="AI284" s="49"/>
      <c r="AJ284" s="49"/>
      <c r="AK284" s="49"/>
      <c r="AL284" s="49"/>
      <c r="AM284" s="49"/>
      <c r="AN284" s="49"/>
      <c r="AO284" s="49"/>
    </row>
    <row r="285" spans="1:41" x14ac:dyDescent="0.3">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77"/>
      <c r="AB285" s="77"/>
      <c r="AC285" s="49"/>
      <c r="AD285" s="49"/>
      <c r="AE285" s="49"/>
      <c r="AF285" s="49"/>
      <c r="AG285" s="49"/>
      <c r="AH285" s="49"/>
      <c r="AI285" s="49"/>
      <c r="AJ285" s="49"/>
      <c r="AK285" s="49"/>
      <c r="AL285" s="49"/>
      <c r="AM285" s="49"/>
      <c r="AN285" s="49"/>
      <c r="AO285" s="49"/>
    </row>
    <row r="286" spans="1:41" x14ac:dyDescent="0.3">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77"/>
      <c r="AB286" s="77"/>
      <c r="AC286" s="49"/>
      <c r="AD286" s="49"/>
      <c r="AE286" s="49"/>
      <c r="AF286" s="49"/>
      <c r="AG286" s="49"/>
      <c r="AH286" s="49"/>
      <c r="AI286" s="49"/>
      <c r="AJ286" s="49"/>
      <c r="AK286" s="49"/>
      <c r="AL286" s="49"/>
      <c r="AM286" s="49"/>
      <c r="AN286" s="49"/>
      <c r="AO286" s="49"/>
    </row>
    <row r="287" spans="1:41" x14ac:dyDescent="0.3">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77"/>
      <c r="AB287" s="77"/>
      <c r="AC287" s="49"/>
      <c r="AD287" s="49"/>
      <c r="AE287" s="49"/>
      <c r="AF287" s="49"/>
      <c r="AG287" s="49"/>
      <c r="AH287" s="49"/>
      <c r="AI287" s="49"/>
      <c r="AJ287" s="49"/>
      <c r="AK287" s="49"/>
      <c r="AL287" s="49"/>
      <c r="AM287" s="49"/>
      <c r="AN287" s="49"/>
      <c r="AO287" s="49"/>
    </row>
    <row r="288" spans="1:41" x14ac:dyDescent="0.3">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77"/>
      <c r="AB288" s="77"/>
      <c r="AC288" s="49"/>
      <c r="AD288" s="49"/>
      <c r="AE288" s="49"/>
      <c r="AF288" s="49"/>
      <c r="AG288" s="49"/>
      <c r="AH288" s="49"/>
      <c r="AI288" s="49"/>
      <c r="AJ288" s="49"/>
      <c r="AK288" s="49"/>
      <c r="AL288" s="49"/>
      <c r="AM288" s="49"/>
      <c r="AN288" s="49"/>
      <c r="AO288" s="49"/>
    </row>
    <row r="289" spans="1:41" x14ac:dyDescent="0.3">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77"/>
      <c r="AB289" s="77"/>
      <c r="AC289" s="49"/>
      <c r="AD289" s="49"/>
      <c r="AE289" s="49"/>
      <c r="AF289" s="49"/>
      <c r="AG289" s="49"/>
      <c r="AH289" s="49"/>
      <c r="AI289" s="49"/>
      <c r="AJ289" s="49"/>
      <c r="AK289" s="49"/>
      <c r="AL289" s="49"/>
      <c r="AM289" s="49"/>
      <c r="AN289" s="49"/>
      <c r="AO289" s="49"/>
    </row>
    <row r="290" spans="1:41" x14ac:dyDescent="0.3">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77"/>
      <c r="AB290" s="77"/>
      <c r="AC290" s="49"/>
      <c r="AD290" s="49"/>
      <c r="AE290" s="49"/>
      <c r="AF290" s="49"/>
      <c r="AG290" s="49"/>
      <c r="AH290" s="49"/>
      <c r="AI290" s="49"/>
      <c r="AJ290" s="49"/>
      <c r="AK290" s="49"/>
      <c r="AL290" s="49"/>
      <c r="AM290" s="49"/>
      <c r="AN290" s="49"/>
      <c r="AO290" s="49"/>
    </row>
    <row r="291" spans="1:41" x14ac:dyDescent="0.3">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77"/>
      <c r="AB291" s="77"/>
      <c r="AC291" s="49"/>
      <c r="AD291" s="49"/>
      <c r="AE291" s="49"/>
      <c r="AF291" s="49"/>
      <c r="AG291" s="49"/>
      <c r="AH291" s="49"/>
      <c r="AI291" s="49"/>
      <c r="AJ291" s="49"/>
      <c r="AK291" s="49"/>
      <c r="AL291" s="49"/>
      <c r="AM291" s="49"/>
      <c r="AN291" s="49"/>
      <c r="AO291" s="49"/>
    </row>
    <row r="292" spans="1:41" x14ac:dyDescent="0.3">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77"/>
      <c r="AB292" s="77"/>
      <c r="AC292" s="49"/>
      <c r="AD292" s="49"/>
      <c r="AE292" s="49"/>
      <c r="AF292" s="49"/>
      <c r="AG292" s="49"/>
      <c r="AH292" s="49"/>
      <c r="AI292" s="49"/>
      <c r="AJ292" s="49"/>
      <c r="AK292" s="49"/>
      <c r="AL292" s="49"/>
      <c r="AM292" s="49"/>
      <c r="AN292" s="49"/>
      <c r="AO292" s="49"/>
    </row>
    <row r="293" spans="1:41" x14ac:dyDescent="0.3">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77"/>
      <c r="AB293" s="77"/>
      <c r="AC293" s="49"/>
      <c r="AD293" s="49"/>
      <c r="AE293" s="49"/>
      <c r="AF293" s="49"/>
      <c r="AG293" s="49"/>
      <c r="AH293" s="49"/>
      <c r="AI293" s="49"/>
      <c r="AJ293" s="49"/>
      <c r="AK293" s="49"/>
      <c r="AL293" s="49"/>
      <c r="AM293" s="49"/>
      <c r="AN293" s="49"/>
      <c r="AO293" s="49"/>
    </row>
    <row r="294" spans="1:41" x14ac:dyDescent="0.3">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77"/>
      <c r="AB294" s="77"/>
      <c r="AC294" s="49"/>
      <c r="AD294" s="49"/>
      <c r="AE294" s="49"/>
      <c r="AF294" s="49"/>
      <c r="AG294" s="49"/>
      <c r="AH294" s="49"/>
      <c r="AI294" s="49"/>
      <c r="AJ294" s="49"/>
      <c r="AK294" s="49"/>
      <c r="AL294" s="49"/>
      <c r="AM294" s="49"/>
      <c r="AN294" s="49"/>
      <c r="AO294" s="49"/>
    </row>
    <row r="295" spans="1:41" x14ac:dyDescent="0.3">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77"/>
      <c r="AB295" s="77"/>
      <c r="AC295" s="49"/>
      <c r="AD295" s="49"/>
      <c r="AE295" s="49"/>
      <c r="AF295" s="49"/>
      <c r="AG295" s="49"/>
      <c r="AH295" s="49"/>
      <c r="AI295" s="49"/>
      <c r="AJ295" s="49"/>
      <c r="AK295" s="49"/>
      <c r="AL295" s="49"/>
      <c r="AM295" s="49"/>
      <c r="AN295" s="49"/>
      <c r="AO295" s="49"/>
    </row>
    <row r="296" spans="1:41" x14ac:dyDescent="0.3">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77"/>
      <c r="AB296" s="77"/>
      <c r="AC296" s="49"/>
      <c r="AD296" s="49"/>
      <c r="AE296" s="49"/>
      <c r="AF296" s="49"/>
      <c r="AG296" s="49"/>
      <c r="AH296" s="49"/>
      <c r="AI296" s="49"/>
      <c r="AJ296" s="49"/>
      <c r="AK296" s="49"/>
      <c r="AL296" s="49"/>
      <c r="AM296" s="49"/>
      <c r="AN296" s="49"/>
      <c r="AO296" s="49"/>
    </row>
    <row r="297" spans="1:41" x14ac:dyDescent="0.3">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77"/>
      <c r="AB297" s="77"/>
      <c r="AC297" s="49"/>
      <c r="AD297" s="49"/>
      <c r="AE297" s="49"/>
      <c r="AF297" s="49"/>
      <c r="AG297" s="49"/>
      <c r="AH297" s="49"/>
      <c r="AI297" s="49"/>
      <c r="AJ297" s="49"/>
      <c r="AK297" s="49"/>
      <c r="AL297" s="49"/>
      <c r="AM297" s="49"/>
      <c r="AN297" s="49"/>
      <c r="AO297" s="49"/>
    </row>
    <row r="298" spans="1:41" x14ac:dyDescent="0.3">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77"/>
      <c r="AB298" s="77"/>
      <c r="AC298" s="49"/>
      <c r="AD298" s="49"/>
      <c r="AE298" s="49"/>
      <c r="AF298" s="49"/>
      <c r="AG298" s="49"/>
      <c r="AH298" s="49"/>
      <c r="AI298" s="49"/>
      <c r="AJ298" s="49"/>
      <c r="AK298" s="49"/>
      <c r="AL298" s="49"/>
      <c r="AM298" s="49"/>
      <c r="AN298" s="49"/>
      <c r="AO298" s="49"/>
    </row>
    <row r="299" spans="1:41" x14ac:dyDescent="0.3">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77"/>
      <c r="AB299" s="77"/>
      <c r="AC299" s="49"/>
      <c r="AD299" s="49"/>
      <c r="AE299" s="49"/>
      <c r="AF299" s="49"/>
      <c r="AG299" s="49"/>
      <c r="AH299" s="49"/>
      <c r="AI299" s="49"/>
      <c r="AJ299" s="49"/>
      <c r="AK299" s="49"/>
      <c r="AL299" s="49"/>
      <c r="AM299" s="49"/>
      <c r="AN299" s="49"/>
      <c r="AO299" s="49"/>
    </row>
    <row r="300" spans="1:41" x14ac:dyDescent="0.3">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77"/>
      <c r="AB300" s="77"/>
      <c r="AC300" s="49"/>
      <c r="AD300" s="49"/>
      <c r="AE300" s="49"/>
      <c r="AF300" s="49"/>
      <c r="AG300" s="49"/>
      <c r="AH300" s="49"/>
      <c r="AI300" s="49"/>
      <c r="AJ300" s="49"/>
      <c r="AK300" s="49"/>
      <c r="AL300" s="49"/>
      <c r="AM300" s="49"/>
      <c r="AN300" s="49"/>
      <c r="AO300" s="49"/>
    </row>
    <row r="301" spans="1:41" x14ac:dyDescent="0.3">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77"/>
      <c r="AB301" s="77"/>
      <c r="AC301" s="49"/>
      <c r="AD301" s="49"/>
      <c r="AE301" s="49"/>
      <c r="AF301" s="49"/>
      <c r="AG301" s="49"/>
      <c r="AH301" s="49"/>
      <c r="AI301" s="49"/>
      <c r="AJ301" s="49"/>
      <c r="AK301" s="49"/>
      <c r="AL301" s="49"/>
      <c r="AM301" s="49"/>
      <c r="AN301" s="49"/>
      <c r="AO301" s="49"/>
    </row>
    <row r="302" spans="1:41" x14ac:dyDescent="0.3">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77"/>
      <c r="AB302" s="77"/>
      <c r="AC302" s="49"/>
      <c r="AD302" s="49"/>
      <c r="AE302" s="49"/>
      <c r="AF302" s="49"/>
      <c r="AG302" s="49"/>
      <c r="AH302" s="49"/>
      <c r="AI302" s="49"/>
      <c r="AJ302" s="49"/>
      <c r="AK302" s="49"/>
      <c r="AL302" s="49"/>
      <c r="AM302" s="49"/>
      <c r="AN302" s="49"/>
      <c r="AO302" s="49"/>
    </row>
    <row r="303" spans="1:41" x14ac:dyDescent="0.3">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77"/>
      <c r="AB303" s="77"/>
      <c r="AC303" s="49"/>
      <c r="AD303" s="49"/>
      <c r="AE303" s="49"/>
      <c r="AF303" s="49"/>
      <c r="AG303" s="49"/>
      <c r="AH303" s="49"/>
      <c r="AI303" s="49"/>
      <c r="AJ303" s="49"/>
      <c r="AK303" s="49"/>
      <c r="AL303" s="49"/>
      <c r="AM303" s="49"/>
      <c r="AN303" s="49"/>
      <c r="AO303" s="49"/>
    </row>
    <row r="304" spans="1:41" x14ac:dyDescent="0.3">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77"/>
      <c r="AB304" s="77"/>
      <c r="AC304" s="49"/>
      <c r="AD304" s="49"/>
      <c r="AE304" s="49"/>
      <c r="AF304" s="49"/>
      <c r="AG304" s="49"/>
      <c r="AH304" s="49"/>
      <c r="AI304" s="49"/>
      <c r="AJ304" s="49"/>
      <c r="AK304" s="49"/>
      <c r="AL304" s="49"/>
      <c r="AM304" s="49"/>
      <c r="AN304" s="49"/>
      <c r="AO304" s="49"/>
    </row>
    <row r="305" spans="1:41" x14ac:dyDescent="0.3">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77"/>
      <c r="AB305" s="77"/>
      <c r="AC305" s="49"/>
      <c r="AD305" s="49"/>
      <c r="AE305" s="49"/>
      <c r="AF305" s="49"/>
      <c r="AG305" s="49"/>
      <c r="AH305" s="49"/>
      <c r="AI305" s="49"/>
      <c r="AJ305" s="49"/>
      <c r="AK305" s="49"/>
      <c r="AL305" s="49"/>
      <c r="AM305" s="49"/>
      <c r="AN305" s="49"/>
      <c r="AO305" s="49"/>
    </row>
    <row r="306" spans="1:41" x14ac:dyDescent="0.3">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77"/>
      <c r="AB306" s="77"/>
      <c r="AC306" s="49"/>
      <c r="AD306" s="49"/>
      <c r="AE306" s="49"/>
      <c r="AF306" s="49"/>
      <c r="AG306" s="49"/>
      <c r="AH306" s="49"/>
      <c r="AI306" s="49"/>
      <c r="AJ306" s="49"/>
      <c r="AK306" s="49"/>
      <c r="AL306" s="49"/>
      <c r="AM306" s="49"/>
      <c r="AN306" s="49"/>
      <c r="AO306" s="49"/>
    </row>
    <row r="307" spans="1:41" x14ac:dyDescent="0.3">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77"/>
      <c r="AB307" s="77"/>
      <c r="AC307" s="49"/>
      <c r="AD307" s="49"/>
      <c r="AE307" s="49"/>
      <c r="AF307" s="49"/>
      <c r="AG307" s="49"/>
      <c r="AH307" s="49"/>
      <c r="AI307" s="49"/>
      <c r="AJ307" s="49"/>
      <c r="AK307" s="49"/>
      <c r="AL307" s="49"/>
      <c r="AM307" s="49"/>
      <c r="AN307" s="49"/>
      <c r="AO307" s="49"/>
    </row>
    <row r="308" spans="1:41" x14ac:dyDescent="0.3">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77"/>
      <c r="AB308" s="77"/>
      <c r="AC308" s="49"/>
      <c r="AD308" s="49"/>
      <c r="AE308" s="49"/>
      <c r="AF308" s="49"/>
      <c r="AG308" s="49"/>
      <c r="AH308" s="49"/>
      <c r="AI308" s="49"/>
      <c r="AJ308" s="49"/>
      <c r="AK308" s="49"/>
      <c r="AL308" s="49"/>
      <c r="AM308" s="49"/>
      <c r="AN308" s="49"/>
      <c r="AO308" s="49"/>
    </row>
    <row r="309" spans="1:41" x14ac:dyDescent="0.3">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77"/>
      <c r="AB309" s="77"/>
      <c r="AC309" s="49"/>
      <c r="AD309" s="49"/>
      <c r="AE309" s="49"/>
      <c r="AF309" s="49"/>
      <c r="AG309" s="49"/>
      <c r="AH309" s="49"/>
      <c r="AI309" s="49"/>
      <c r="AJ309" s="49"/>
      <c r="AK309" s="49"/>
      <c r="AL309" s="49"/>
      <c r="AM309" s="49"/>
      <c r="AN309" s="49"/>
      <c r="AO309" s="49"/>
    </row>
    <row r="310" spans="1:41" x14ac:dyDescent="0.3">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77"/>
      <c r="AB310" s="77"/>
      <c r="AC310" s="49"/>
      <c r="AD310" s="49"/>
      <c r="AE310" s="49"/>
      <c r="AF310" s="49"/>
      <c r="AG310" s="49"/>
      <c r="AH310" s="49"/>
      <c r="AI310" s="49"/>
      <c r="AJ310" s="49"/>
      <c r="AK310" s="49"/>
      <c r="AL310" s="49"/>
      <c r="AM310" s="49"/>
      <c r="AN310" s="49"/>
      <c r="AO310" s="49"/>
    </row>
    <row r="311" spans="1:41" x14ac:dyDescent="0.3">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77"/>
      <c r="AB311" s="77"/>
      <c r="AC311" s="49"/>
      <c r="AD311" s="49"/>
      <c r="AE311" s="49"/>
      <c r="AF311" s="49"/>
      <c r="AG311" s="49"/>
      <c r="AH311" s="49"/>
      <c r="AI311" s="49"/>
      <c r="AJ311" s="49"/>
      <c r="AK311" s="49"/>
      <c r="AL311" s="49"/>
      <c r="AM311" s="49"/>
      <c r="AN311" s="49"/>
      <c r="AO311" s="49"/>
    </row>
    <row r="312" spans="1:41" x14ac:dyDescent="0.3">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77"/>
      <c r="AB312" s="77"/>
      <c r="AC312" s="49"/>
      <c r="AD312" s="49"/>
      <c r="AE312" s="49"/>
      <c r="AF312" s="49"/>
      <c r="AG312" s="49"/>
      <c r="AH312" s="49"/>
      <c r="AI312" s="49"/>
      <c r="AJ312" s="49"/>
      <c r="AK312" s="49"/>
      <c r="AL312" s="49"/>
      <c r="AM312" s="49"/>
      <c r="AN312" s="49"/>
      <c r="AO312" s="49"/>
    </row>
    <row r="313" spans="1:41" x14ac:dyDescent="0.3">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77"/>
      <c r="AB313" s="77"/>
      <c r="AC313" s="49"/>
      <c r="AD313" s="49"/>
      <c r="AE313" s="49"/>
      <c r="AF313" s="49"/>
      <c r="AG313" s="49"/>
      <c r="AH313" s="49"/>
      <c r="AI313" s="49"/>
      <c r="AJ313" s="49"/>
      <c r="AK313" s="49"/>
      <c r="AL313" s="49"/>
      <c r="AM313" s="49"/>
      <c r="AN313" s="49"/>
      <c r="AO313" s="49"/>
    </row>
    <row r="314" spans="1:41" x14ac:dyDescent="0.3">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77"/>
      <c r="AB314" s="77"/>
      <c r="AC314" s="49"/>
      <c r="AD314" s="49"/>
      <c r="AE314" s="49"/>
      <c r="AF314" s="49"/>
      <c r="AG314" s="49"/>
      <c r="AH314" s="49"/>
      <c r="AI314" s="49"/>
      <c r="AJ314" s="49"/>
      <c r="AK314" s="49"/>
      <c r="AL314" s="49"/>
      <c r="AM314" s="49"/>
      <c r="AN314" s="49"/>
      <c r="AO314" s="49"/>
    </row>
    <row r="315" spans="1:41" x14ac:dyDescent="0.3">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77"/>
      <c r="AB315" s="77"/>
      <c r="AC315" s="49"/>
      <c r="AD315" s="49"/>
      <c r="AE315" s="49"/>
      <c r="AF315" s="49"/>
      <c r="AG315" s="49"/>
      <c r="AH315" s="49"/>
      <c r="AI315" s="49"/>
      <c r="AJ315" s="49"/>
      <c r="AK315" s="49"/>
      <c r="AL315" s="49"/>
      <c r="AM315" s="49"/>
      <c r="AN315" s="49"/>
      <c r="AO315" s="49"/>
    </row>
    <row r="316" spans="1:41" x14ac:dyDescent="0.3">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77"/>
      <c r="AB316" s="77"/>
      <c r="AC316" s="49"/>
      <c r="AD316" s="49"/>
      <c r="AE316" s="49"/>
      <c r="AF316" s="49"/>
      <c r="AG316" s="49"/>
      <c r="AH316" s="49"/>
      <c r="AI316" s="49"/>
      <c r="AJ316" s="49"/>
      <c r="AK316" s="49"/>
      <c r="AL316" s="49"/>
      <c r="AM316" s="49"/>
      <c r="AN316" s="49"/>
      <c r="AO316" s="49"/>
    </row>
    <row r="317" spans="1:41" x14ac:dyDescent="0.3">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77"/>
      <c r="AB317" s="77"/>
      <c r="AC317" s="49"/>
      <c r="AD317" s="49"/>
      <c r="AE317" s="49"/>
      <c r="AF317" s="49"/>
      <c r="AG317" s="49"/>
      <c r="AH317" s="49"/>
      <c r="AI317" s="49"/>
      <c r="AJ317" s="49"/>
      <c r="AK317" s="49"/>
      <c r="AL317" s="49"/>
      <c r="AM317" s="49"/>
      <c r="AN317" s="49"/>
      <c r="AO317" s="49"/>
    </row>
    <row r="318" spans="1:41" x14ac:dyDescent="0.3">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77"/>
      <c r="AB318" s="77"/>
      <c r="AC318" s="49"/>
      <c r="AD318" s="49"/>
      <c r="AE318" s="49"/>
      <c r="AF318" s="49"/>
      <c r="AG318" s="49"/>
      <c r="AH318" s="49"/>
      <c r="AI318" s="49"/>
      <c r="AJ318" s="49"/>
      <c r="AK318" s="49"/>
      <c r="AL318" s="49"/>
      <c r="AM318" s="49"/>
      <c r="AN318" s="49"/>
      <c r="AO318" s="49"/>
    </row>
    <row r="319" spans="1:41" x14ac:dyDescent="0.3">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77"/>
      <c r="AB319" s="77"/>
      <c r="AC319" s="49"/>
      <c r="AD319" s="49"/>
      <c r="AE319" s="49"/>
      <c r="AF319" s="49"/>
      <c r="AG319" s="49"/>
      <c r="AH319" s="49"/>
      <c r="AI319" s="49"/>
      <c r="AJ319" s="49"/>
      <c r="AK319" s="49"/>
      <c r="AL319" s="49"/>
      <c r="AM319" s="49"/>
      <c r="AN319" s="49"/>
      <c r="AO319" s="49"/>
    </row>
    <row r="320" spans="1:41" x14ac:dyDescent="0.3">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77"/>
      <c r="AB320" s="77"/>
      <c r="AC320" s="49"/>
      <c r="AD320" s="49"/>
      <c r="AE320" s="49"/>
      <c r="AF320" s="49"/>
      <c r="AG320" s="49"/>
      <c r="AH320" s="49"/>
      <c r="AI320" s="49"/>
      <c r="AJ320" s="49"/>
      <c r="AK320" s="49"/>
      <c r="AL320" s="49"/>
      <c r="AM320" s="49"/>
      <c r="AN320" s="49"/>
      <c r="AO320" s="49"/>
    </row>
    <row r="321" spans="1:41" x14ac:dyDescent="0.3">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77"/>
      <c r="AB321" s="77"/>
      <c r="AC321" s="49"/>
      <c r="AD321" s="49"/>
      <c r="AE321" s="49"/>
      <c r="AF321" s="49"/>
      <c r="AG321" s="49"/>
      <c r="AH321" s="49"/>
      <c r="AI321" s="49"/>
      <c r="AJ321" s="49"/>
      <c r="AK321" s="49"/>
      <c r="AL321" s="49"/>
      <c r="AM321" s="49"/>
      <c r="AN321" s="49"/>
      <c r="AO321" s="49"/>
    </row>
    <row r="322" spans="1:41" x14ac:dyDescent="0.3">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77"/>
      <c r="AB322" s="77"/>
      <c r="AC322" s="49"/>
      <c r="AD322" s="49"/>
      <c r="AE322" s="49"/>
      <c r="AF322" s="49"/>
      <c r="AG322" s="49"/>
      <c r="AH322" s="49"/>
      <c r="AI322" s="49"/>
      <c r="AJ322" s="49"/>
      <c r="AK322" s="49"/>
      <c r="AL322" s="49"/>
      <c r="AM322" s="49"/>
      <c r="AN322" s="49"/>
      <c r="AO322" s="49"/>
    </row>
    <row r="323" spans="1:41" x14ac:dyDescent="0.3">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77"/>
      <c r="AB323" s="77"/>
      <c r="AC323" s="49"/>
      <c r="AD323" s="49"/>
      <c r="AE323" s="49"/>
      <c r="AF323" s="49"/>
      <c r="AG323" s="49"/>
      <c r="AH323" s="49"/>
      <c r="AI323" s="49"/>
      <c r="AJ323" s="49"/>
      <c r="AK323" s="49"/>
      <c r="AL323" s="49"/>
      <c r="AM323" s="49"/>
      <c r="AN323" s="49"/>
      <c r="AO323" s="49"/>
    </row>
    <row r="324" spans="1:41" x14ac:dyDescent="0.3">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77"/>
      <c r="AB324" s="77"/>
      <c r="AC324" s="49"/>
      <c r="AD324" s="49"/>
      <c r="AE324" s="49"/>
      <c r="AF324" s="49"/>
      <c r="AG324" s="49"/>
      <c r="AH324" s="49"/>
      <c r="AI324" s="49"/>
      <c r="AJ324" s="49"/>
      <c r="AK324" s="49"/>
      <c r="AL324" s="49"/>
      <c r="AM324" s="49"/>
      <c r="AN324" s="49"/>
      <c r="AO324" s="49"/>
    </row>
    <row r="325" spans="1:41" x14ac:dyDescent="0.3">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77"/>
      <c r="AB325" s="77"/>
      <c r="AC325" s="49"/>
      <c r="AD325" s="49"/>
      <c r="AE325" s="49"/>
      <c r="AF325" s="49"/>
      <c r="AG325" s="49"/>
      <c r="AH325" s="49"/>
      <c r="AI325" s="49"/>
      <c r="AJ325" s="49"/>
      <c r="AK325" s="49"/>
      <c r="AL325" s="49"/>
      <c r="AM325" s="49"/>
      <c r="AN325" s="49"/>
      <c r="AO325" s="49"/>
    </row>
    <row r="326" spans="1:41" x14ac:dyDescent="0.3">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77"/>
      <c r="AB326" s="77"/>
      <c r="AC326" s="49"/>
      <c r="AD326" s="49"/>
      <c r="AE326" s="49"/>
      <c r="AF326" s="49"/>
      <c r="AG326" s="49"/>
      <c r="AH326" s="49"/>
      <c r="AI326" s="49"/>
      <c r="AJ326" s="49"/>
      <c r="AK326" s="49"/>
      <c r="AL326" s="49"/>
      <c r="AM326" s="49"/>
      <c r="AN326" s="49"/>
      <c r="AO326" s="49"/>
    </row>
    <row r="327" spans="1:41" x14ac:dyDescent="0.3">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77"/>
      <c r="AB327" s="77"/>
      <c r="AC327" s="49"/>
      <c r="AD327" s="49"/>
      <c r="AE327" s="49"/>
      <c r="AF327" s="49"/>
      <c r="AG327" s="49"/>
      <c r="AH327" s="49"/>
      <c r="AI327" s="49"/>
      <c r="AJ327" s="49"/>
      <c r="AK327" s="49"/>
      <c r="AL327" s="49"/>
      <c r="AM327" s="49"/>
      <c r="AN327" s="49"/>
      <c r="AO327" s="49"/>
    </row>
    <row r="328" spans="1:41" x14ac:dyDescent="0.3">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77"/>
      <c r="AB328" s="77"/>
      <c r="AC328" s="49"/>
      <c r="AD328" s="49"/>
      <c r="AE328" s="49"/>
      <c r="AF328" s="49"/>
      <c r="AG328" s="49"/>
      <c r="AH328" s="49"/>
      <c r="AI328" s="49"/>
      <c r="AJ328" s="49"/>
      <c r="AK328" s="49"/>
      <c r="AL328" s="49"/>
      <c r="AM328" s="49"/>
      <c r="AN328" s="49"/>
      <c r="AO328" s="49"/>
    </row>
    <row r="329" spans="1:41" x14ac:dyDescent="0.3">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77"/>
      <c r="AB329" s="77"/>
      <c r="AC329" s="49"/>
      <c r="AD329" s="49"/>
      <c r="AE329" s="49"/>
      <c r="AF329" s="49"/>
      <c r="AG329" s="49"/>
      <c r="AH329" s="49"/>
      <c r="AI329" s="49"/>
      <c r="AJ329" s="49"/>
      <c r="AK329" s="49"/>
      <c r="AL329" s="49"/>
      <c r="AM329" s="49"/>
      <c r="AN329" s="49"/>
      <c r="AO329" s="49"/>
    </row>
    <row r="330" spans="1:41" x14ac:dyDescent="0.3">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77"/>
      <c r="AB330" s="77"/>
      <c r="AC330" s="49"/>
      <c r="AD330" s="49"/>
      <c r="AE330" s="49"/>
      <c r="AF330" s="49"/>
      <c r="AG330" s="49"/>
      <c r="AH330" s="49"/>
      <c r="AI330" s="49"/>
      <c r="AJ330" s="49"/>
      <c r="AK330" s="49"/>
      <c r="AL330" s="49"/>
      <c r="AM330" s="49"/>
      <c r="AN330" s="49"/>
      <c r="AO330" s="49"/>
    </row>
    <row r="331" spans="1:41" x14ac:dyDescent="0.3">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77"/>
      <c r="AB331" s="77"/>
      <c r="AC331" s="49"/>
      <c r="AD331" s="49"/>
      <c r="AE331" s="49"/>
      <c r="AF331" s="49"/>
      <c r="AG331" s="49"/>
      <c r="AH331" s="49"/>
      <c r="AI331" s="49"/>
      <c r="AJ331" s="49"/>
      <c r="AK331" s="49"/>
      <c r="AL331" s="49"/>
      <c r="AM331" s="49"/>
      <c r="AN331" s="49"/>
      <c r="AO331" s="49"/>
    </row>
    <row r="332" spans="1:41" x14ac:dyDescent="0.3">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77"/>
      <c r="AB332" s="77"/>
      <c r="AC332" s="49"/>
      <c r="AD332" s="49"/>
      <c r="AE332" s="49"/>
      <c r="AF332" s="49"/>
      <c r="AG332" s="49"/>
      <c r="AH332" s="49"/>
      <c r="AI332" s="49"/>
      <c r="AJ332" s="49"/>
      <c r="AK332" s="49"/>
      <c r="AL332" s="49"/>
      <c r="AM332" s="49"/>
      <c r="AN332" s="49"/>
      <c r="AO332" s="49"/>
    </row>
    <row r="333" spans="1:41" x14ac:dyDescent="0.3">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77"/>
      <c r="AB333" s="77"/>
      <c r="AC333" s="49"/>
      <c r="AD333" s="49"/>
      <c r="AE333" s="49"/>
      <c r="AF333" s="49"/>
      <c r="AG333" s="49"/>
      <c r="AH333" s="49"/>
      <c r="AI333" s="49"/>
      <c r="AJ333" s="49"/>
      <c r="AK333" s="49"/>
      <c r="AL333" s="49"/>
      <c r="AM333" s="49"/>
      <c r="AN333" s="49"/>
      <c r="AO333" s="49"/>
    </row>
    <row r="334" spans="1:41" x14ac:dyDescent="0.3">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77"/>
      <c r="AB334" s="77"/>
      <c r="AC334" s="49"/>
      <c r="AD334" s="49"/>
      <c r="AE334" s="49"/>
      <c r="AF334" s="49"/>
      <c r="AG334" s="49"/>
      <c r="AH334" s="49"/>
      <c r="AI334" s="49"/>
      <c r="AJ334" s="49"/>
      <c r="AK334" s="49"/>
      <c r="AL334" s="49"/>
      <c r="AM334" s="49"/>
      <c r="AN334" s="49"/>
      <c r="AO334" s="49"/>
    </row>
    <row r="335" spans="1:41" x14ac:dyDescent="0.3">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77"/>
      <c r="AB335" s="77"/>
      <c r="AC335" s="49"/>
      <c r="AD335" s="49"/>
      <c r="AE335" s="49"/>
      <c r="AF335" s="49"/>
      <c r="AG335" s="49"/>
      <c r="AH335" s="49"/>
      <c r="AI335" s="49"/>
      <c r="AJ335" s="49"/>
      <c r="AK335" s="49"/>
      <c r="AL335" s="49"/>
      <c r="AM335" s="49"/>
      <c r="AN335" s="49"/>
      <c r="AO335" s="49"/>
    </row>
    <row r="336" spans="1:41" x14ac:dyDescent="0.3">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77"/>
      <c r="AB336" s="77"/>
      <c r="AC336" s="49"/>
      <c r="AD336" s="49"/>
      <c r="AE336" s="49"/>
      <c r="AF336" s="49"/>
      <c r="AG336" s="49"/>
      <c r="AH336" s="49"/>
      <c r="AI336" s="49"/>
      <c r="AJ336" s="49"/>
      <c r="AK336" s="49"/>
      <c r="AL336" s="49"/>
      <c r="AM336" s="49"/>
      <c r="AN336" s="49"/>
      <c r="AO336" s="49"/>
    </row>
    <row r="337" spans="1:41" x14ac:dyDescent="0.3">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77"/>
      <c r="AB337" s="77"/>
      <c r="AC337" s="49"/>
      <c r="AD337" s="49"/>
      <c r="AE337" s="49"/>
      <c r="AF337" s="49"/>
      <c r="AG337" s="49"/>
      <c r="AH337" s="49"/>
      <c r="AI337" s="49"/>
      <c r="AJ337" s="49"/>
      <c r="AK337" s="49"/>
      <c r="AL337" s="49"/>
      <c r="AM337" s="49"/>
      <c r="AN337" s="49"/>
      <c r="AO337" s="49"/>
    </row>
    <row r="338" spans="1:41" x14ac:dyDescent="0.3">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77"/>
      <c r="AB338" s="77"/>
      <c r="AC338" s="49"/>
      <c r="AD338" s="49"/>
      <c r="AE338" s="49"/>
      <c r="AF338" s="49"/>
      <c r="AG338" s="49"/>
      <c r="AH338" s="49"/>
      <c r="AI338" s="49"/>
      <c r="AJ338" s="49"/>
      <c r="AK338" s="49"/>
      <c r="AL338" s="49"/>
      <c r="AM338" s="49"/>
      <c r="AN338" s="49"/>
      <c r="AO338" s="49"/>
    </row>
    <row r="339" spans="1:41" x14ac:dyDescent="0.3">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77"/>
      <c r="AB339" s="77"/>
      <c r="AC339" s="49"/>
      <c r="AD339" s="49"/>
      <c r="AE339" s="49"/>
      <c r="AF339" s="49"/>
      <c r="AG339" s="49"/>
      <c r="AH339" s="49"/>
      <c r="AI339" s="49"/>
      <c r="AJ339" s="49"/>
      <c r="AK339" s="49"/>
      <c r="AL339" s="49"/>
      <c r="AM339" s="49"/>
      <c r="AN339" s="49"/>
      <c r="AO339" s="49"/>
    </row>
    <row r="340" spans="1:41" x14ac:dyDescent="0.3">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77"/>
      <c r="AB340" s="77"/>
      <c r="AC340" s="49"/>
      <c r="AD340" s="49"/>
      <c r="AE340" s="49"/>
      <c r="AF340" s="49"/>
      <c r="AG340" s="49"/>
      <c r="AH340" s="49"/>
      <c r="AI340" s="49"/>
      <c r="AJ340" s="49"/>
      <c r="AK340" s="49"/>
      <c r="AL340" s="49"/>
      <c r="AM340" s="49"/>
      <c r="AN340" s="49"/>
      <c r="AO340" s="49"/>
    </row>
    <row r="341" spans="1:41" x14ac:dyDescent="0.3">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77"/>
      <c r="AB341" s="77"/>
      <c r="AC341" s="49"/>
      <c r="AD341" s="49"/>
      <c r="AE341" s="49"/>
      <c r="AF341" s="49"/>
      <c r="AG341" s="49"/>
      <c r="AH341" s="49"/>
      <c r="AI341" s="49"/>
      <c r="AJ341" s="49"/>
      <c r="AK341" s="49"/>
      <c r="AL341" s="49"/>
      <c r="AM341" s="49"/>
      <c r="AN341" s="49"/>
      <c r="AO341" s="49"/>
    </row>
    <row r="342" spans="1:41" x14ac:dyDescent="0.3">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77"/>
      <c r="AB342" s="77"/>
      <c r="AC342" s="49"/>
      <c r="AD342" s="49"/>
      <c r="AE342" s="49"/>
      <c r="AF342" s="49"/>
      <c r="AG342" s="49"/>
      <c r="AH342" s="49"/>
      <c r="AI342" s="49"/>
      <c r="AJ342" s="49"/>
      <c r="AK342" s="49"/>
      <c r="AL342" s="49"/>
      <c r="AM342" s="49"/>
      <c r="AN342" s="49"/>
      <c r="AO342" s="49"/>
    </row>
    <row r="343" spans="1:41" x14ac:dyDescent="0.3">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77"/>
      <c r="AB343" s="77"/>
      <c r="AC343" s="49"/>
      <c r="AD343" s="49"/>
      <c r="AE343" s="49"/>
      <c r="AF343" s="49"/>
      <c r="AG343" s="49"/>
      <c r="AH343" s="49"/>
      <c r="AI343" s="49"/>
      <c r="AJ343" s="49"/>
      <c r="AK343" s="49"/>
      <c r="AL343" s="49"/>
      <c r="AM343" s="49"/>
      <c r="AN343" s="49"/>
      <c r="AO343" s="49"/>
    </row>
    <row r="344" spans="1:41" x14ac:dyDescent="0.3">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77"/>
      <c r="AB344" s="77"/>
      <c r="AC344" s="49"/>
      <c r="AD344" s="49"/>
      <c r="AE344" s="49"/>
      <c r="AF344" s="49"/>
      <c r="AG344" s="49"/>
      <c r="AH344" s="49"/>
      <c r="AI344" s="49"/>
      <c r="AJ344" s="49"/>
      <c r="AK344" s="49"/>
      <c r="AL344" s="49"/>
      <c r="AM344" s="49"/>
      <c r="AN344" s="49"/>
      <c r="AO344" s="49"/>
    </row>
    <row r="345" spans="1:41" x14ac:dyDescent="0.3">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77"/>
      <c r="AB345" s="77"/>
      <c r="AC345" s="49"/>
      <c r="AD345" s="49"/>
      <c r="AE345" s="49"/>
      <c r="AF345" s="49"/>
      <c r="AG345" s="49"/>
      <c r="AH345" s="49"/>
      <c r="AI345" s="49"/>
      <c r="AJ345" s="49"/>
      <c r="AK345" s="49"/>
      <c r="AL345" s="49"/>
      <c r="AM345" s="49"/>
      <c r="AN345" s="49"/>
      <c r="AO345" s="49"/>
    </row>
    <row r="346" spans="1:41" x14ac:dyDescent="0.3">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77"/>
      <c r="AB346" s="77"/>
      <c r="AC346" s="49"/>
      <c r="AD346" s="49"/>
      <c r="AE346" s="49"/>
      <c r="AF346" s="49"/>
      <c r="AG346" s="49"/>
      <c r="AH346" s="49"/>
      <c r="AI346" s="49"/>
      <c r="AJ346" s="49"/>
      <c r="AK346" s="49"/>
      <c r="AL346" s="49"/>
      <c r="AM346" s="49"/>
      <c r="AN346" s="49"/>
      <c r="AO346" s="49"/>
    </row>
    <row r="347" spans="1:41" x14ac:dyDescent="0.3">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77"/>
      <c r="AB347" s="77"/>
      <c r="AC347" s="49"/>
      <c r="AD347" s="49"/>
      <c r="AE347" s="49"/>
      <c r="AF347" s="49"/>
      <c r="AG347" s="49"/>
      <c r="AH347" s="49"/>
      <c r="AI347" s="49"/>
      <c r="AJ347" s="49"/>
      <c r="AK347" s="49"/>
      <c r="AL347" s="49"/>
      <c r="AM347" s="49"/>
      <c r="AN347" s="49"/>
      <c r="AO347" s="49"/>
    </row>
    <row r="348" spans="1:41" x14ac:dyDescent="0.3">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77"/>
      <c r="AB348" s="77"/>
      <c r="AC348" s="49"/>
      <c r="AD348" s="49"/>
      <c r="AE348" s="49"/>
      <c r="AF348" s="49"/>
      <c r="AG348" s="49"/>
      <c r="AH348" s="49"/>
      <c r="AI348" s="49"/>
      <c r="AJ348" s="49"/>
      <c r="AK348" s="49"/>
      <c r="AL348" s="49"/>
      <c r="AM348" s="49"/>
      <c r="AN348" s="49"/>
      <c r="AO348" s="49"/>
    </row>
    <row r="349" spans="1:41" x14ac:dyDescent="0.3">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77"/>
      <c r="AB349" s="77"/>
      <c r="AC349" s="49"/>
      <c r="AD349" s="49"/>
      <c r="AE349" s="49"/>
      <c r="AF349" s="49"/>
      <c r="AG349" s="49"/>
      <c r="AH349" s="49"/>
      <c r="AI349" s="49"/>
      <c r="AJ349" s="49"/>
      <c r="AK349" s="49"/>
      <c r="AL349" s="49"/>
      <c r="AM349" s="49"/>
      <c r="AN349" s="49"/>
      <c r="AO349" s="49"/>
    </row>
    <row r="350" spans="1:41" x14ac:dyDescent="0.3">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77"/>
      <c r="AB350" s="77"/>
      <c r="AC350" s="49"/>
      <c r="AD350" s="49"/>
      <c r="AE350" s="49"/>
      <c r="AF350" s="49"/>
      <c r="AG350" s="49"/>
      <c r="AH350" s="49"/>
      <c r="AI350" s="49"/>
      <c r="AJ350" s="49"/>
      <c r="AK350" s="49"/>
      <c r="AL350" s="49"/>
      <c r="AM350" s="49"/>
      <c r="AN350" s="49"/>
      <c r="AO350" s="49"/>
    </row>
    <row r="351" spans="1:41" x14ac:dyDescent="0.3">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77"/>
      <c r="AB351" s="77"/>
      <c r="AC351" s="49"/>
      <c r="AD351" s="49"/>
      <c r="AE351" s="49"/>
      <c r="AF351" s="49"/>
      <c r="AG351" s="49"/>
      <c r="AH351" s="49"/>
      <c r="AI351" s="49"/>
      <c r="AJ351" s="49"/>
      <c r="AK351" s="49"/>
      <c r="AL351" s="49"/>
      <c r="AM351" s="49"/>
      <c r="AN351" s="49"/>
      <c r="AO351" s="49"/>
    </row>
    <row r="352" spans="1:41" x14ac:dyDescent="0.3">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77"/>
      <c r="AB352" s="77"/>
      <c r="AC352" s="49"/>
      <c r="AD352" s="49"/>
      <c r="AE352" s="49"/>
      <c r="AF352" s="49"/>
      <c r="AG352" s="49"/>
      <c r="AH352" s="49"/>
      <c r="AI352" s="49"/>
      <c r="AJ352" s="49"/>
      <c r="AK352" s="49"/>
      <c r="AL352" s="49"/>
      <c r="AM352" s="49"/>
      <c r="AN352" s="49"/>
      <c r="AO352" s="49"/>
    </row>
    <row r="353" spans="1:41" x14ac:dyDescent="0.3">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77"/>
      <c r="AB353" s="77"/>
      <c r="AC353" s="49"/>
      <c r="AD353" s="49"/>
      <c r="AE353" s="49"/>
      <c r="AF353" s="49"/>
      <c r="AG353" s="49"/>
      <c r="AH353" s="49"/>
      <c r="AI353" s="49"/>
      <c r="AJ353" s="49"/>
      <c r="AK353" s="49"/>
      <c r="AL353" s="49"/>
      <c r="AM353" s="49"/>
      <c r="AN353" s="49"/>
      <c r="AO353" s="49"/>
    </row>
    <row r="354" spans="1:41" x14ac:dyDescent="0.3">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77"/>
      <c r="AB354" s="77"/>
      <c r="AC354" s="49"/>
      <c r="AD354" s="49"/>
      <c r="AE354" s="49"/>
      <c r="AF354" s="49"/>
      <c r="AG354" s="49"/>
      <c r="AH354" s="49"/>
      <c r="AI354" s="49"/>
      <c r="AJ354" s="49"/>
      <c r="AK354" s="49"/>
      <c r="AL354" s="49"/>
      <c r="AM354" s="49"/>
      <c r="AN354" s="49"/>
      <c r="AO354" s="49"/>
    </row>
    <row r="355" spans="1:41" x14ac:dyDescent="0.3">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77"/>
      <c r="AB355" s="77"/>
      <c r="AC355" s="49"/>
      <c r="AD355" s="49"/>
      <c r="AE355" s="49"/>
      <c r="AF355" s="49"/>
      <c r="AG355" s="49"/>
      <c r="AH355" s="49"/>
      <c r="AI355" s="49"/>
      <c r="AJ355" s="49"/>
      <c r="AK355" s="49"/>
      <c r="AL355" s="49"/>
      <c r="AM355" s="49"/>
      <c r="AN355" s="49"/>
      <c r="AO355" s="49"/>
    </row>
    <row r="356" spans="1:41" x14ac:dyDescent="0.3">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77"/>
      <c r="AB356" s="77"/>
      <c r="AC356" s="49"/>
      <c r="AD356" s="49"/>
      <c r="AE356" s="49"/>
      <c r="AF356" s="49"/>
      <c r="AG356" s="49"/>
      <c r="AH356" s="49"/>
      <c r="AI356" s="49"/>
      <c r="AJ356" s="49"/>
      <c r="AK356" s="49"/>
      <c r="AL356" s="49"/>
      <c r="AM356" s="49"/>
      <c r="AN356" s="49"/>
      <c r="AO356" s="49"/>
    </row>
    <row r="357" spans="1:41" x14ac:dyDescent="0.3">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77"/>
      <c r="AB357" s="77"/>
      <c r="AC357" s="49"/>
      <c r="AD357" s="49"/>
      <c r="AE357" s="49"/>
      <c r="AF357" s="49"/>
      <c r="AG357" s="49"/>
      <c r="AH357" s="49"/>
      <c r="AI357" s="49"/>
      <c r="AJ357" s="49"/>
      <c r="AK357" s="49"/>
      <c r="AL357" s="49"/>
      <c r="AM357" s="49"/>
      <c r="AN357" s="49"/>
      <c r="AO357" s="49"/>
    </row>
    <row r="358" spans="1:41" x14ac:dyDescent="0.3">
      <c r="Z358" s="85"/>
      <c r="AA358" s="86"/>
    </row>
    <row r="359" spans="1:41" x14ac:dyDescent="0.3">
      <c r="Z359" s="85"/>
      <c r="AA359" s="86"/>
    </row>
    <row r="360" spans="1:41" x14ac:dyDescent="0.3">
      <c r="Z360" s="85"/>
      <c r="AA360" s="86"/>
    </row>
    <row r="361" spans="1:41" x14ac:dyDescent="0.3">
      <c r="Z361" s="85"/>
      <c r="AA361" s="86"/>
    </row>
    <row r="362" spans="1:41" x14ac:dyDescent="0.3">
      <c r="Z362" s="85"/>
      <c r="AA362" s="86"/>
    </row>
    <row r="363" spans="1:41" x14ac:dyDescent="0.3">
      <c r="Z363" s="85"/>
      <c r="AA363" s="86"/>
    </row>
    <row r="364" spans="1:41" x14ac:dyDescent="0.3">
      <c r="Z364" s="85"/>
      <c r="AA364" s="86"/>
    </row>
    <row r="365" spans="1:41" x14ac:dyDescent="0.3">
      <c r="Z365" s="85"/>
      <c r="AA365" s="86"/>
    </row>
    <row r="366" spans="1:41" x14ac:dyDescent="0.3">
      <c r="Z366" s="85"/>
      <c r="AA366" s="86"/>
    </row>
    <row r="367" spans="1:41" x14ac:dyDescent="0.3">
      <c r="Z367" s="85"/>
      <c r="AA367" s="86"/>
    </row>
    <row r="368" spans="1:41" x14ac:dyDescent="0.3">
      <c r="Z368" s="85"/>
      <c r="AA368" s="86"/>
    </row>
    <row r="369" spans="26:30" x14ac:dyDescent="0.3">
      <c r="Z369" s="85"/>
      <c r="AA369" s="86"/>
    </row>
    <row r="370" spans="26:30" x14ac:dyDescent="0.3">
      <c r="Z370" s="85"/>
      <c r="AA370" s="86"/>
    </row>
    <row r="371" spans="26:30" x14ac:dyDescent="0.3">
      <c r="Z371" s="85"/>
      <c r="AA371" s="86"/>
    </row>
    <row r="372" spans="26:30" x14ac:dyDescent="0.3">
      <c r="Z372" s="85"/>
      <c r="AA372" s="86"/>
    </row>
    <row r="373" spans="26:30" x14ac:dyDescent="0.3">
      <c r="Z373" s="85"/>
      <c r="AA373" s="86"/>
    </row>
    <row r="374" spans="26:30" x14ac:dyDescent="0.3">
      <c r="Z374" s="85"/>
      <c r="AA374" s="86"/>
    </row>
    <row r="375" spans="26:30" x14ac:dyDescent="0.3">
      <c r="Z375" s="85"/>
      <c r="AA375" s="86"/>
    </row>
    <row r="376" spans="26:30" x14ac:dyDescent="0.3">
      <c r="Z376" s="85"/>
      <c r="AA376" s="86"/>
    </row>
    <row r="377" spans="26:30" x14ac:dyDescent="0.3">
      <c r="Z377" s="85"/>
      <c r="AA377" s="86"/>
    </row>
    <row r="378" spans="26:30" x14ac:dyDescent="0.3">
      <c r="Z378" s="85"/>
      <c r="AA378" s="86"/>
    </row>
    <row r="379" spans="26:30" x14ac:dyDescent="0.3">
      <c r="Z379" s="85"/>
      <c r="AA379" s="86"/>
    </row>
    <row r="380" spans="26:30" x14ac:dyDescent="0.3">
      <c r="Z380" s="85"/>
      <c r="AA380" s="86"/>
    </row>
    <row r="381" spans="26:30" x14ac:dyDescent="0.3">
      <c r="Z381" s="85"/>
      <c r="AA381" s="86"/>
      <c r="AD381" s="85"/>
    </row>
    <row r="382" spans="26:30" x14ac:dyDescent="0.3">
      <c r="Z382" s="85"/>
      <c r="AA382" s="86"/>
    </row>
    <row r="383" spans="26:30" x14ac:dyDescent="0.3">
      <c r="Z383" s="85"/>
      <c r="AA383" s="86"/>
    </row>
    <row r="384" spans="26:30" x14ac:dyDescent="0.3">
      <c r="Z384" s="85"/>
      <c r="AA384" s="86"/>
    </row>
    <row r="385" spans="26:27" x14ac:dyDescent="0.3">
      <c r="Z385" s="85"/>
      <c r="AA385" s="86"/>
    </row>
    <row r="386" spans="26:27" x14ac:dyDescent="0.3">
      <c r="Z386" s="85"/>
      <c r="AA386" s="86"/>
    </row>
    <row r="387" spans="26:27" x14ac:dyDescent="0.3">
      <c r="Z387" s="85"/>
      <c r="AA387" s="86"/>
    </row>
    <row r="388" spans="26:27" x14ac:dyDescent="0.3">
      <c r="Z388" s="85"/>
      <c r="AA388" s="86"/>
    </row>
    <row r="389" spans="26:27" x14ac:dyDescent="0.3">
      <c r="Z389" s="85"/>
      <c r="AA389" s="86"/>
    </row>
    <row r="390" spans="26:27" x14ac:dyDescent="0.3">
      <c r="Z390" s="85"/>
      <c r="AA390" s="86"/>
    </row>
    <row r="391" spans="26:27" x14ac:dyDescent="0.3">
      <c r="Z391" s="85"/>
      <c r="AA391" s="86"/>
    </row>
    <row r="392" spans="26:27" x14ac:dyDescent="0.3">
      <c r="Z392" s="85"/>
      <c r="AA392" s="86"/>
    </row>
    <row r="393" spans="26:27" x14ac:dyDescent="0.3">
      <c r="Z393" s="85"/>
      <c r="AA393" s="86"/>
    </row>
    <row r="394" spans="26:27" x14ac:dyDescent="0.3">
      <c r="Z394" s="85"/>
      <c r="AA394" s="86"/>
    </row>
    <row r="395" spans="26:27" x14ac:dyDescent="0.3">
      <c r="Z395" s="85"/>
      <c r="AA395" s="86"/>
    </row>
    <row r="396" spans="26:27" x14ac:dyDescent="0.3">
      <c r="Z396" s="85"/>
      <c r="AA396" s="86"/>
    </row>
    <row r="397" spans="26:27" x14ac:dyDescent="0.3">
      <c r="Z397" s="85"/>
      <c r="AA397" s="86"/>
    </row>
    <row r="398" spans="26:27" x14ac:dyDescent="0.3">
      <c r="Z398" s="85"/>
      <c r="AA398" s="86"/>
    </row>
    <row r="399" spans="26:27" x14ac:dyDescent="0.3">
      <c r="Z399" s="85"/>
      <c r="AA399" s="86"/>
    </row>
    <row r="400" spans="26:27" x14ac:dyDescent="0.3">
      <c r="Z400" s="85"/>
      <c r="AA400" s="86"/>
    </row>
    <row r="401" spans="26:27" x14ac:dyDescent="0.3">
      <c r="Z401" s="85"/>
      <c r="AA401" s="86"/>
    </row>
    <row r="402" spans="26:27" x14ac:dyDescent="0.3">
      <c r="Z402" s="85"/>
      <c r="AA402" s="86"/>
    </row>
    <row r="403" spans="26:27" x14ac:dyDescent="0.3">
      <c r="Z403" s="85"/>
      <c r="AA403" s="86"/>
    </row>
    <row r="404" spans="26:27" x14ac:dyDescent="0.3">
      <c r="Z404" s="85"/>
      <c r="AA404" s="86"/>
    </row>
    <row r="405" spans="26:27" x14ac:dyDescent="0.3">
      <c r="Z405" s="85"/>
      <c r="AA405" s="86"/>
    </row>
    <row r="406" spans="26:27" x14ac:dyDescent="0.3">
      <c r="Z406" s="85"/>
      <c r="AA406" s="86"/>
    </row>
    <row r="407" spans="26:27" x14ac:dyDescent="0.3">
      <c r="Z407" s="85"/>
      <c r="AA407" s="86"/>
    </row>
    <row r="408" spans="26:27" x14ac:dyDescent="0.3">
      <c r="Z408" s="85"/>
      <c r="AA408" s="86"/>
    </row>
    <row r="409" spans="26:27" x14ac:dyDescent="0.3">
      <c r="Z409" s="85"/>
      <c r="AA409" s="86"/>
    </row>
    <row r="410" spans="26:27" x14ac:dyDescent="0.3">
      <c r="Z410" s="85"/>
      <c r="AA410" s="86"/>
    </row>
    <row r="411" spans="26:27" x14ac:dyDescent="0.3">
      <c r="Z411" s="85"/>
      <c r="AA411" s="86"/>
    </row>
    <row r="412" spans="26:27" x14ac:dyDescent="0.3">
      <c r="Z412" s="85"/>
      <c r="AA412" s="86"/>
    </row>
    <row r="413" spans="26:27" x14ac:dyDescent="0.3">
      <c r="Z413" s="85"/>
      <c r="AA413" s="86"/>
    </row>
    <row r="414" spans="26:27" x14ac:dyDescent="0.3">
      <c r="Z414" s="85"/>
      <c r="AA414" s="86"/>
    </row>
    <row r="415" spans="26:27" x14ac:dyDescent="0.3">
      <c r="Z415" s="85"/>
      <c r="AA415" s="86"/>
    </row>
    <row r="416" spans="26:27" x14ac:dyDescent="0.3">
      <c r="Z416" s="85"/>
      <c r="AA416" s="86"/>
    </row>
    <row r="417" spans="26:30" x14ac:dyDescent="0.3">
      <c r="Z417" s="85"/>
      <c r="AA417" s="86"/>
      <c r="AD417" s="85"/>
    </row>
    <row r="418" spans="26:30" x14ac:dyDescent="0.3">
      <c r="Z418" s="85"/>
      <c r="AA418" s="86"/>
    </row>
    <row r="419" spans="26:30" x14ac:dyDescent="0.3">
      <c r="Z419" s="85"/>
      <c r="AA419" s="86"/>
    </row>
    <row r="420" spans="26:30" x14ac:dyDescent="0.3">
      <c r="Z420" s="85"/>
      <c r="AA420" s="86"/>
    </row>
    <row r="421" spans="26:30" x14ac:dyDescent="0.3">
      <c r="Z421" s="85"/>
      <c r="AA421" s="86"/>
    </row>
    <row r="422" spans="26:30" x14ac:dyDescent="0.3">
      <c r="Z422" s="85"/>
      <c r="AA422" s="86"/>
    </row>
    <row r="423" spans="26:30" x14ac:dyDescent="0.3">
      <c r="Z423" s="85"/>
      <c r="AA423" s="86"/>
    </row>
    <row r="424" spans="26:30" x14ac:dyDescent="0.3">
      <c r="Z424" s="85"/>
      <c r="AA424" s="86"/>
    </row>
    <row r="425" spans="26:30" x14ac:dyDescent="0.3">
      <c r="Z425" s="85"/>
      <c r="AA425" s="86"/>
    </row>
    <row r="426" spans="26:30" x14ac:dyDescent="0.3">
      <c r="Z426" s="85"/>
      <c r="AA426" s="86"/>
    </row>
    <row r="427" spans="26:30" x14ac:dyDescent="0.3">
      <c r="Z427" s="85"/>
      <c r="AA427" s="86"/>
    </row>
    <row r="428" spans="26:30" x14ac:dyDescent="0.3">
      <c r="Z428" s="85"/>
      <c r="AA428" s="86"/>
    </row>
    <row r="429" spans="26:30" x14ac:dyDescent="0.3">
      <c r="Z429" s="85"/>
      <c r="AA429" s="86"/>
    </row>
    <row r="430" spans="26:30" x14ac:dyDescent="0.3">
      <c r="Z430" s="85"/>
      <c r="AA430" s="86"/>
    </row>
    <row r="431" spans="26:30" x14ac:dyDescent="0.3">
      <c r="Z431" s="85"/>
      <c r="AA431" s="86"/>
    </row>
    <row r="432" spans="26:30" x14ac:dyDescent="0.3">
      <c r="Z432" s="85"/>
      <c r="AA432" s="86"/>
    </row>
    <row r="433" spans="26:27" x14ac:dyDescent="0.3">
      <c r="Z433" s="85"/>
      <c r="AA433" s="86"/>
    </row>
    <row r="434" spans="26:27" x14ac:dyDescent="0.3">
      <c r="Z434" s="85"/>
      <c r="AA434" s="86"/>
    </row>
    <row r="435" spans="26:27" x14ac:dyDescent="0.3">
      <c r="Z435" s="85"/>
      <c r="AA435" s="86"/>
    </row>
    <row r="436" spans="26:27" x14ac:dyDescent="0.3">
      <c r="Z436" s="85"/>
      <c r="AA436" s="86"/>
    </row>
    <row r="437" spans="26:27" x14ac:dyDescent="0.3">
      <c r="Z437" s="85"/>
      <c r="AA437" s="86"/>
    </row>
    <row r="438" spans="26:27" x14ac:dyDescent="0.3">
      <c r="Z438" s="85"/>
      <c r="AA438" s="86"/>
    </row>
    <row r="439" spans="26:27" x14ac:dyDescent="0.3">
      <c r="Z439" s="85"/>
      <c r="AA439" s="86"/>
    </row>
    <row r="440" spans="26:27" x14ac:dyDescent="0.3">
      <c r="Z440" s="85"/>
      <c r="AA440" s="86"/>
    </row>
    <row r="441" spans="26:27" x14ac:dyDescent="0.3">
      <c r="Z441" s="85"/>
      <c r="AA441" s="86"/>
    </row>
    <row r="442" spans="26:27" x14ac:dyDescent="0.3">
      <c r="Z442" s="85"/>
      <c r="AA442" s="86"/>
    </row>
    <row r="443" spans="26:27" x14ac:dyDescent="0.3">
      <c r="Z443" s="85"/>
      <c r="AA443" s="86"/>
    </row>
    <row r="444" spans="26:27" x14ac:dyDescent="0.3">
      <c r="Z444" s="85"/>
      <c r="AA444" s="86"/>
    </row>
    <row r="445" spans="26:27" x14ac:dyDescent="0.3">
      <c r="Z445" s="85"/>
      <c r="AA445" s="86"/>
    </row>
    <row r="446" spans="26:27" x14ac:dyDescent="0.3">
      <c r="Z446" s="85"/>
      <c r="AA446" s="86"/>
    </row>
    <row r="447" spans="26:27" x14ac:dyDescent="0.3">
      <c r="Z447" s="85"/>
      <c r="AA447" s="86"/>
    </row>
    <row r="448" spans="26:27" x14ac:dyDescent="0.3">
      <c r="Z448" s="85"/>
      <c r="AA448" s="86"/>
    </row>
    <row r="449" spans="26:30" x14ac:dyDescent="0.3">
      <c r="Z449" s="85"/>
      <c r="AA449" s="86"/>
    </row>
    <row r="450" spans="26:30" x14ac:dyDescent="0.3">
      <c r="Z450" s="85"/>
      <c r="AA450" s="86"/>
    </row>
    <row r="451" spans="26:30" x14ac:dyDescent="0.3">
      <c r="Z451" s="85"/>
      <c r="AA451" s="86"/>
    </row>
    <row r="452" spans="26:30" x14ac:dyDescent="0.3">
      <c r="Z452" s="85"/>
      <c r="AA452" s="86"/>
    </row>
    <row r="453" spans="26:30" x14ac:dyDescent="0.3">
      <c r="Z453" s="85"/>
      <c r="AA453" s="86"/>
      <c r="AD453" s="85"/>
    </row>
    <row r="454" spans="26:30" x14ac:dyDescent="0.3">
      <c r="Z454" s="85"/>
      <c r="AA454" s="86"/>
    </row>
    <row r="455" spans="26:30" x14ac:dyDescent="0.3">
      <c r="Z455" s="85"/>
      <c r="AA455" s="86"/>
    </row>
    <row r="456" spans="26:30" x14ac:dyDescent="0.3">
      <c r="Z456" s="85"/>
      <c r="AA456" s="86"/>
    </row>
    <row r="457" spans="26:30" x14ac:dyDescent="0.3">
      <c r="Z457" s="85"/>
      <c r="AA457" s="86"/>
    </row>
    <row r="458" spans="26:30" x14ac:dyDescent="0.3">
      <c r="Z458" s="85"/>
      <c r="AA458" s="86"/>
    </row>
    <row r="459" spans="26:30" x14ac:dyDescent="0.3">
      <c r="Z459" s="85"/>
      <c r="AA459" s="86"/>
    </row>
    <row r="460" spans="26:30" x14ac:dyDescent="0.3">
      <c r="Z460" s="85"/>
      <c r="AA460" s="86"/>
    </row>
    <row r="461" spans="26:30" x14ac:dyDescent="0.3">
      <c r="Z461" s="85"/>
      <c r="AA461" s="86"/>
    </row>
    <row r="462" spans="26:30" x14ac:dyDescent="0.3">
      <c r="Z462" s="85"/>
      <c r="AA462" s="86"/>
    </row>
    <row r="463" spans="26:30" x14ac:dyDescent="0.3">
      <c r="Z463" s="85"/>
      <c r="AA463" s="86"/>
    </row>
    <row r="464" spans="26:30" x14ac:dyDescent="0.3">
      <c r="Z464" s="85"/>
      <c r="AA464" s="86"/>
    </row>
    <row r="465" spans="26:30" x14ac:dyDescent="0.3">
      <c r="Z465" s="85"/>
      <c r="AA465" s="86"/>
    </row>
    <row r="466" spans="26:30" x14ac:dyDescent="0.3">
      <c r="Z466" s="85"/>
      <c r="AA466" s="86"/>
    </row>
    <row r="467" spans="26:30" x14ac:dyDescent="0.3">
      <c r="Z467" s="85"/>
      <c r="AA467" s="86"/>
    </row>
    <row r="468" spans="26:30" x14ac:dyDescent="0.3">
      <c r="Z468" s="85"/>
      <c r="AA468" s="86"/>
    </row>
    <row r="469" spans="26:30" x14ac:dyDescent="0.3">
      <c r="Z469" s="85"/>
      <c r="AA469" s="86"/>
    </row>
    <row r="470" spans="26:30" x14ac:dyDescent="0.3">
      <c r="Z470" s="85"/>
      <c r="AA470" s="86"/>
    </row>
    <row r="471" spans="26:30" x14ac:dyDescent="0.3">
      <c r="Z471" s="85"/>
      <c r="AA471" s="86"/>
    </row>
    <row r="472" spans="26:30" x14ac:dyDescent="0.3">
      <c r="Z472" s="85"/>
      <c r="AA472" s="86"/>
    </row>
    <row r="473" spans="26:30" x14ac:dyDescent="0.3">
      <c r="Z473" s="85"/>
      <c r="AA473" s="86"/>
    </row>
    <row r="474" spans="26:30" x14ac:dyDescent="0.3">
      <c r="Z474" s="85"/>
      <c r="AA474" s="86"/>
    </row>
    <row r="475" spans="26:30" x14ac:dyDescent="0.3">
      <c r="Z475" s="85"/>
      <c r="AA475" s="86"/>
    </row>
    <row r="476" spans="26:30" x14ac:dyDescent="0.3">
      <c r="Z476" s="85"/>
      <c r="AA476" s="86"/>
    </row>
    <row r="477" spans="26:30" x14ac:dyDescent="0.3">
      <c r="Z477" s="85"/>
      <c r="AA477" s="86"/>
      <c r="AD477" s="85"/>
    </row>
    <row r="478" spans="26:30" x14ac:dyDescent="0.3">
      <c r="Z478" s="85"/>
      <c r="AA478" s="86"/>
    </row>
    <row r="479" spans="26:30" x14ac:dyDescent="0.3">
      <c r="Z479" s="85"/>
      <c r="AA479" s="86"/>
    </row>
    <row r="480" spans="26:30" x14ac:dyDescent="0.3">
      <c r="Z480" s="85"/>
      <c r="AA480" s="86"/>
    </row>
    <row r="481" spans="26:27" x14ac:dyDescent="0.3">
      <c r="Z481" s="85"/>
      <c r="AA481" s="86"/>
    </row>
    <row r="482" spans="26:27" x14ac:dyDescent="0.3">
      <c r="Z482" s="85"/>
      <c r="AA482" s="86"/>
    </row>
    <row r="483" spans="26:27" x14ac:dyDescent="0.3">
      <c r="Z483" s="85"/>
      <c r="AA483" s="86"/>
    </row>
    <row r="484" spans="26:27" x14ac:dyDescent="0.3">
      <c r="Z484" s="85"/>
      <c r="AA484" s="86"/>
    </row>
    <row r="485" spans="26:27" x14ac:dyDescent="0.3">
      <c r="Z485" s="85"/>
      <c r="AA485" s="86"/>
    </row>
    <row r="486" spans="26:27" x14ac:dyDescent="0.3">
      <c r="Z486" s="85"/>
      <c r="AA486" s="86"/>
    </row>
    <row r="487" spans="26:27" x14ac:dyDescent="0.3">
      <c r="Z487" s="85"/>
      <c r="AA487" s="86"/>
    </row>
    <row r="488" spans="26:27" x14ac:dyDescent="0.3">
      <c r="Z488" s="85"/>
      <c r="AA488" s="86"/>
    </row>
    <row r="489" spans="26:27" x14ac:dyDescent="0.3">
      <c r="Z489" s="85"/>
      <c r="AA489" s="86"/>
    </row>
    <row r="490" spans="26:27" x14ac:dyDescent="0.3">
      <c r="Z490" s="85"/>
      <c r="AA490" s="86"/>
    </row>
    <row r="491" spans="26:27" x14ac:dyDescent="0.3">
      <c r="Z491" s="85"/>
      <c r="AA491" s="86"/>
    </row>
    <row r="492" spans="26:27" x14ac:dyDescent="0.3">
      <c r="Z492" s="85"/>
      <c r="AA492" s="86"/>
    </row>
    <row r="493" spans="26:27" x14ac:dyDescent="0.3">
      <c r="Z493" s="85"/>
      <c r="AA493" s="86"/>
    </row>
    <row r="494" spans="26:27" x14ac:dyDescent="0.3">
      <c r="Z494" s="85"/>
      <c r="AA494" s="86"/>
    </row>
    <row r="495" spans="26:27" x14ac:dyDescent="0.3">
      <c r="Z495" s="85"/>
      <c r="AA495" s="86"/>
    </row>
    <row r="496" spans="26:27" x14ac:dyDescent="0.3">
      <c r="Z496" s="85"/>
      <c r="AA496" s="86"/>
    </row>
    <row r="497" spans="26:27" x14ac:dyDescent="0.3">
      <c r="Z497" s="85"/>
      <c r="AA497" s="86"/>
    </row>
    <row r="498" spans="26:27" x14ac:dyDescent="0.3">
      <c r="Z498" s="85"/>
      <c r="AA498" s="86"/>
    </row>
    <row r="499" spans="26:27" x14ac:dyDescent="0.3">
      <c r="Z499" s="85"/>
      <c r="AA499" s="86"/>
    </row>
    <row r="500" spans="26:27" x14ac:dyDescent="0.3">
      <c r="Z500" s="85"/>
      <c r="AA500" s="86"/>
    </row>
    <row r="501" spans="26:27" x14ac:dyDescent="0.3">
      <c r="Z501" s="85"/>
      <c r="AA501" s="86"/>
    </row>
    <row r="502" spans="26:27" x14ac:dyDescent="0.3">
      <c r="Z502" s="85"/>
      <c r="AA502" s="86"/>
    </row>
    <row r="503" spans="26:27" x14ac:dyDescent="0.3">
      <c r="Z503" s="85"/>
      <c r="AA503" s="86"/>
    </row>
    <row r="504" spans="26:27" x14ac:dyDescent="0.3">
      <c r="Z504" s="85"/>
      <c r="AA504" s="86"/>
    </row>
    <row r="505" spans="26:27" x14ac:dyDescent="0.3">
      <c r="Z505" s="85"/>
      <c r="AA505" s="86"/>
    </row>
    <row r="506" spans="26:27" x14ac:dyDescent="0.3">
      <c r="Z506" s="85"/>
      <c r="AA506" s="86"/>
    </row>
    <row r="507" spans="26:27" x14ac:dyDescent="0.3">
      <c r="Z507" s="85"/>
      <c r="AA507" s="86"/>
    </row>
    <row r="508" spans="26:27" x14ac:dyDescent="0.3">
      <c r="Z508" s="85"/>
      <c r="AA508" s="86"/>
    </row>
    <row r="509" spans="26:27" x14ac:dyDescent="0.3">
      <c r="Z509" s="85"/>
      <c r="AA509" s="86"/>
    </row>
    <row r="510" spans="26:27" x14ac:dyDescent="0.3">
      <c r="Z510" s="85"/>
      <c r="AA510" s="86"/>
    </row>
    <row r="511" spans="26:27" x14ac:dyDescent="0.3">
      <c r="Z511" s="85"/>
      <c r="AA511" s="86"/>
    </row>
    <row r="512" spans="26:27" x14ac:dyDescent="0.3">
      <c r="Z512" s="85"/>
      <c r="AA512" s="86"/>
    </row>
    <row r="513" spans="26:30" x14ac:dyDescent="0.3">
      <c r="Z513" s="85"/>
      <c r="AA513" s="86"/>
      <c r="AD513" s="85"/>
    </row>
    <row r="514" spans="26:30" x14ac:dyDescent="0.3">
      <c r="Z514" s="85"/>
      <c r="AA514" s="86"/>
    </row>
    <row r="515" spans="26:30" x14ac:dyDescent="0.3">
      <c r="Z515" s="85"/>
      <c r="AA515" s="86"/>
    </row>
    <row r="516" spans="26:30" x14ac:dyDescent="0.3">
      <c r="Z516" s="85"/>
      <c r="AA516" s="86"/>
    </row>
    <row r="517" spans="26:30" x14ac:dyDescent="0.3">
      <c r="Z517" s="85"/>
      <c r="AA517" s="86"/>
    </row>
    <row r="518" spans="26:30" x14ac:dyDescent="0.3">
      <c r="Z518" s="85"/>
      <c r="AA518" s="86"/>
    </row>
    <row r="519" spans="26:30" x14ac:dyDescent="0.3">
      <c r="Z519" s="85"/>
      <c r="AA519" s="86"/>
    </row>
    <row r="520" spans="26:30" x14ac:dyDescent="0.3">
      <c r="Z520" s="85"/>
      <c r="AA520" s="86"/>
    </row>
    <row r="521" spans="26:30" x14ac:dyDescent="0.3">
      <c r="Z521" s="85"/>
      <c r="AA521" s="86"/>
    </row>
    <row r="522" spans="26:30" x14ac:dyDescent="0.3">
      <c r="Z522" s="85"/>
      <c r="AA522" s="86"/>
    </row>
    <row r="523" spans="26:30" x14ac:dyDescent="0.3">
      <c r="Z523" s="85"/>
      <c r="AA523" s="86"/>
    </row>
    <row r="524" spans="26:30" x14ac:dyDescent="0.3">
      <c r="Z524" s="85"/>
      <c r="AA524" s="86"/>
    </row>
    <row r="525" spans="26:30" x14ac:dyDescent="0.3">
      <c r="Z525" s="85"/>
      <c r="AA525" s="86"/>
    </row>
    <row r="526" spans="26:30" x14ac:dyDescent="0.3">
      <c r="Z526" s="85"/>
      <c r="AA526" s="86"/>
    </row>
    <row r="527" spans="26:30" x14ac:dyDescent="0.3">
      <c r="Z527" s="85"/>
      <c r="AA527" s="86"/>
    </row>
    <row r="528" spans="26:30" x14ac:dyDescent="0.3">
      <c r="Z528" s="85"/>
      <c r="AA528" s="86"/>
    </row>
    <row r="529" spans="26:27" x14ac:dyDescent="0.3">
      <c r="Z529" s="85"/>
      <c r="AA529" s="86"/>
    </row>
    <row r="530" spans="26:27" x14ac:dyDescent="0.3">
      <c r="Z530" s="85"/>
      <c r="AA530" s="86"/>
    </row>
    <row r="531" spans="26:27" x14ac:dyDescent="0.3">
      <c r="Z531" s="85"/>
      <c r="AA531" s="86"/>
    </row>
    <row r="532" spans="26:27" x14ac:dyDescent="0.3">
      <c r="Z532" s="85"/>
      <c r="AA532" s="86"/>
    </row>
    <row r="533" spans="26:27" x14ac:dyDescent="0.3">
      <c r="Z533" s="85"/>
      <c r="AA533" s="86"/>
    </row>
    <row r="534" spans="26:27" x14ac:dyDescent="0.3">
      <c r="Z534" s="85"/>
      <c r="AA534" s="86"/>
    </row>
    <row r="535" spans="26:27" x14ac:dyDescent="0.3">
      <c r="Z535" s="85"/>
      <c r="AA535" s="86"/>
    </row>
    <row r="536" spans="26:27" x14ac:dyDescent="0.3">
      <c r="Z536" s="85"/>
      <c r="AA536" s="86"/>
    </row>
    <row r="537" spans="26:27" x14ac:dyDescent="0.3">
      <c r="Z537" s="85"/>
      <c r="AA537" s="86"/>
    </row>
    <row r="538" spans="26:27" x14ac:dyDescent="0.3">
      <c r="Z538" s="85"/>
      <c r="AA538" s="86"/>
    </row>
    <row r="539" spans="26:27" x14ac:dyDescent="0.3">
      <c r="Z539" s="85"/>
      <c r="AA539" s="86"/>
    </row>
    <row r="540" spans="26:27" x14ac:dyDescent="0.3">
      <c r="Z540" s="85"/>
      <c r="AA540" s="86"/>
    </row>
    <row r="541" spans="26:27" x14ac:dyDescent="0.3">
      <c r="Z541" s="85"/>
      <c r="AA541" s="86"/>
    </row>
    <row r="542" spans="26:27" x14ac:dyDescent="0.3">
      <c r="Z542" s="85"/>
      <c r="AA542" s="86"/>
    </row>
    <row r="543" spans="26:27" x14ac:dyDescent="0.3">
      <c r="Z543" s="85"/>
      <c r="AA543" s="86"/>
    </row>
    <row r="544" spans="26:27" x14ac:dyDescent="0.3">
      <c r="Z544" s="85"/>
      <c r="AA544" s="86"/>
    </row>
    <row r="545" spans="26:30" x14ac:dyDescent="0.3">
      <c r="Z545" s="85"/>
      <c r="AA545" s="86"/>
    </row>
    <row r="546" spans="26:30" x14ac:dyDescent="0.3">
      <c r="Z546" s="85"/>
      <c r="AA546" s="86"/>
    </row>
    <row r="547" spans="26:30" x14ac:dyDescent="0.3">
      <c r="Z547" s="85"/>
      <c r="AA547" s="86"/>
    </row>
    <row r="548" spans="26:30" x14ac:dyDescent="0.3">
      <c r="Z548" s="85"/>
      <c r="AA548" s="86"/>
    </row>
    <row r="549" spans="26:30" x14ac:dyDescent="0.3">
      <c r="Z549" s="85"/>
      <c r="AA549" s="86"/>
      <c r="AD549" s="85"/>
    </row>
    <row r="550" spans="26:30" x14ac:dyDescent="0.3">
      <c r="Z550" s="85"/>
      <c r="AA550" s="86"/>
    </row>
    <row r="551" spans="26:30" x14ac:dyDescent="0.3">
      <c r="Z551" s="85"/>
      <c r="AA551" s="86"/>
    </row>
    <row r="552" spans="26:30" x14ac:dyDescent="0.3">
      <c r="Z552" s="85"/>
      <c r="AA552" s="86"/>
    </row>
    <row r="553" spans="26:30" x14ac:dyDescent="0.3">
      <c r="Z553" s="85"/>
      <c r="AA553" s="86"/>
    </row>
    <row r="554" spans="26:30" x14ac:dyDescent="0.3">
      <c r="Z554" s="85"/>
      <c r="AA554" s="86"/>
    </row>
    <row r="555" spans="26:30" x14ac:dyDescent="0.3">
      <c r="Z555" s="85"/>
      <c r="AA555" s="86"/>
    </row>
    <row r="556" spans="26:30" x14ac:dyDescent="0.3">
      <c r="Z556" s="85"/>
      <c r="AA556" s="86"/>
    </row>
    <row r="557" spans="26:30" x14ac:dyDescent="0.3">
      <c r="Z557" s="85"/>
      <c r="AA557" s="86"/>
    </row>
    <row r="558" spans="26:30" x14ac:dyDescent="0.3">
      <c r="Z558" s="85"/>
      <c r="AA558" s="86"/>
    </row>
    <row r="559" spans="26:30" x14ac:dyDescent="0.3">
      <c r="Z559" s="85"/>
      <c r="AA559" s="86"/>
    </row>
    <row r="560" spans="26:30" x14ac:dyDescent="0.3">
      <c r="Z560" s="85"/>
      <c r="AA560" s="86"/>
    </row>
    <row r="561" spans="26:27" x14ac:dyDescent="0.3">
      <c r="Z561" s="85"/>
      <c r="AA561" s="86"/>
    </row>
    <row r="562" spans="26:27" x14ac:dyDescent="0.3">
      <c r="Z562" s="85"/>
      <c r="AA562" s="86"/>
    </row>
    <row r="563" spans="26:27" x14ac:dyDescent="0.3">
      <c r="Z563" s="85"/>
      <c r="AA563" s="86"/>
    </row>
    <row r="564" spans="26:27" x14ac:dyDescent="0.3">
      <c r="Z564" s="85"/>
      <c r="AA564" s="86"/>
    </row>
    <row r="565" spans="26:27" x14ac:dyDescent="0.3">
      <c r="Z565" s="85"/>
      <c r="AA565" s="86"/>
    </row>
    <row r="566" spans="26:27" x14ac:dyDescent="0.3">
      <c r="Z566" s="85"/>
      <c r="AA566" s="86"/>
    </row>
    <row r="567" spans="26:27" x14ac:dyDescent="0.3">
      <c r="Z567" s="85"/>
      <c r="AA567" s="86"/>
    </row>
    <row r="568" spans="26:27" x14ac:dyDescent="0.3">
      <c r="Z568" s="85"/>
      <c r="AA568" s="86"/>
    </row>
    <row r="569" spans="26:27" x14ac:dyDescent="0.3">
      <c r="Z569" s="85"/>
      <c r="AA569" s="86"/>
    </row>
    <row r="570" spans="26:27" x14ac:dyDescent="0.3">
      <c r="Z570" s="85"/>
      <c r="AA570" s="86"/>
    </row>
    <row r="571" spans="26:27" x14ac:dyDescent="0.3">
      <c r="Z571" s="85"/>
      <c r="AA571" s="86"/>
    </row>
    <row r="572" spans="26:27" x14ac:dyDescent="0.3">
      <c r="Z572" s="85"/>
      <c r="AA572" s="86"/>
    </row>
    <row r="573" spans="26:27" x14ac:dyDescent="0.3">
      <c r="Z573" s="85"/>
      <c r="AA573" s="86"/>
    </row>
    <row r="574" spans="26:27" x14ac:dyDescent="0.3">
      <c r="Z574" s="85"/>
      <c r="AA574" s="86"/>
    </row>
    <row r="575" spans="26:27" x14ac:dyDescent="0.3">
      <c r="Z575" s="85"/>
      <c r="AA575" s="86"/>
    </row>
    <row r="576" spans="26:27" x14ac:dyDescent="0.3">
      <c r="Z576" s="85"/>
      <c r="AA576" s="86"/>
    </row>
    <row r="577" spans="26:30" x14ac:dyDescent="0.3">
      <c r="Z577" s="85"/>
      <c r="AA577" s="86"/>
    </row>
    <row r="578" spans="26:30" x14ac:dyDescent="0.3">
      <c r="Z578" s="85"/>
      <c r="AA578" s="86"/>
    </row>
    <row r="579" spans="26:30" x14ac:dyDescent="0.3">
      <c r="Z579" s="85"/>
      <c r="AA579" s="86"/>
    </row>
    <row r="580" spans="26:30" x14ac:dyDescent="0.3">
      <c r="Z580" s="85"/>
      <c r="AA580" s="86"/>
    </row>
    <row r="581" spans="26:30" x14ac:dyDescent="0.3">
      <c r="Z581" s="85"/>
      <c r="AA581" s="86"/>
    </row>
    <row r="582" spans="26:30" x14ac:dyDescent="0.3">
      <c r="Z582" s="85"/>
      <c r="AA582" s="86"/>
    </row>
    <row r="583" spans="26:30" x14ac:dyDescent="0.3">
      <c r="Z583" s="85"/>
      <c r="AA583" s="86"/>
    </row>
    <row r="584" spans="26:30" x14ac:dyDescent="0.3">
      <c r="Z584" s="85"/>
      <c r="AA584" s="86"/>
    </row>
    <row r="585" spans="26:30" x14ac:dyDescent="0.3">
      <c r="Z585" s="85"/>
      <c r="AA585" s="86"/>
      <c r="AD585" s="85"/>
    </row>
    <row r="586" spans="26:30" x14ac:dyDescent="0.3">
      <c r="Z586" s="85"/>
      <c r="AA586" s="86"/>
    </row>
    <row r="587" spans="26:30" x14ac:dyDescent="0.3">
      <c r="Z587" s="85"/>
      <c r="AA587" s="86"/>
    </row>
    <row r="588" spans="26:30" x14ac:dyDescent="0.3">
      <c r="Z588" s="85"/>
      <c r="AA588" s="86"/>
    </row>
    <row r="589" spans="26:30" x14ac:dyDescent="0.3">
      <c r="Z589" s="85"/>
      <c r="AA589" s="86"/>
    </row>
    <row r="590" spans="26:30" x14ac:dyDescent="0.3">
      <c r="Z590" s="85"/>
      <c r="AA590" s="86"/>
    </row>
    <row r="591" spans="26:30" x14ac:dyDescent="0.3">
      <c r="Z591" s="85"/>
      <c r="AA591" s="86"/>
    </row>
    <row r="592" spans="26:30" x14ac:dyDescent="0.3">
      <c r="Z592" s="85"/>
      <c r="AA592" s="86"/>
    </row>
    <row r="593" spans="26:27" x14ac:dyDescent="0.3">
      <c r="Z593" s="85"/>
      <c r="AA593" s="86"/>
    </row>
    <row r="594" spans="26:27" x14ac:dyDescent="0.3">
      <c r="Z594" s="85"/>
      <c r="AA594" s="86"/>
    </row>
    <row r="595" spans="26:27" x14ac:dyDescent="0.3">
      <c r="Z595" s="85"/>
      <c r="AA595" s="86"/>
    </row>
    <row r="596" spans="26:27" x14ac:dyDescent="0.3">
      <c r="Z596" s="85"/>
      <c r="AA596" s="86"/>
    </row>
    <row r="597" spans="26:27" x14ac:dyDescent="0.3">
      <c r="Z597" s="85"/>
      <c r="AA597" s="86"/>
    </row>
    <row r="598" spans="26:27" x14ac:dyDescent="0.3">
      <c r="Z598" s="85"/>
      <c r="AA598" s="86"/>
    </row>
    <row r="599" spans="26:27" x14ac:dyDescent="0.3">
      <c r="Z599" s="85"/>
      <c r="AA599" s="86"/>
    </row>
    <row r="600" spans="26:27" x14ac:dyDescent="0.3">
      <c r="Z600" s="85"/>
      <c r="AA600" s="86"/>
    </row>
    <row r="601" spans="26:27" x14ac:dyDescent="0.3">
      <c r="Z601" s="85"/>
      <c r="AA601" s="86"/>
    </row>
    <row r="602" spans="26:27" x14ac:dyDescent="0.3">
      <c r="Z602" s="85"/>
      <c r="AA602" s="86"/>
    </row>
    <row r="603" spans="26:27" x14ac:dyDescent="0.3">
      <c r="Z603" s="85"/>
      <c r="AA603" s="86"/>
    </row>
    <row r="604" spans="26:27" x14ac:dyDescent="0.3">
      <c r="Z604" s="85"/>
      <c r="AA604" s="86"/>
    </row>
    <row r="605" spans="26:27" x14ac:dyDescent="0.3">
      <c r="Z605" s="85"/>
      <c r="AA605" s="86"/>
    </row>
    <row r="606" spans="26:27" x14ac:dyDescent="0.3">
      <c r="Z606" s="85"/>
      <c r="AA606" s="86"/>
    </row>
    <row r="607" spans="26:27" x14ac:dyDescent="0.3">
      <c r="Z607" s="85"/>
      <c r="AA607" s="86"/>
    </row>
    <row r="608" spans="26:27" x14ac:dyDescent="0.3">
      <c r="Z608" s="85"/>
      <c r="AA608" s="86"/>
    </row>
    <row r="609" spans="26:30" x14ac:dyDescent="0.3">
      <c r="Z609" s="85"/>
      <c r="AA609" s="86"/>
    </row>
    <row r="610" spans="26:30" x14ac:dyDescent="0.3">
      <c r="Z610" s="85"/>
      <c r="AA610" s="86"/>
      <c r="AD610" s="85"/>
    </row>
    <row r="611" spans="26:30" x14ac:dyDescent="0.3">
      <c r="Z611" s="85"/>
      <c r="AA611" s="86"/>
    </row>
    <row r="652" spans="30:30" x14ac:dyDescent="0.3">
      <c r="AD652" s="85"/>
    </row>
    <row r="694" spans="30:30" x14ac:dyDescent="0.3">
      <c r="AD694" s="85"/>
    </row>
    <row r="736" spans="30:30" x14ac:dyDescent="0.3">
      <c r="AD736" s="85"/>
    </row>
  </sheetData>
  <sheetProtection password="B11A" sheet="1" objects="1" scenarios="1" selectLockedCells="1" selectUnlockedCells="1"/>
  <mergeCells count="102">
    <mergeCell ref="AD42:AD43"/>
    <mergeCell ref="X45:X46"/>
    <mergeCell ref="Y45:Y46"/>
    <mergeCell ref="Z45:Z46"/>
    <mergeCell ref="AA45:AA46"/>
    <mergeCell ref="AB45:AB46"/>
    <mergeCell ref="AC45:AC46"/>
    <mergeCell ref="AD45:AD46"/>
    <mergeCell ref="AB32:AC32"/>
    <mergeCell ref="L21:U21"/>
    <mergeCell ref="X31:Y31"/>
    <mergeCell ref="AB34:AC34"/>
    <mergeCell ref="AB35:AC35"/>
    <mergeCell ref="W40:AE40"/>
    <mergeCell ref="W29:AE29"/>
    <mergeCell ref="X34:Y34"/>
    <mergeCell ref="AB38:AC38"/>
    <mergeCell ref="W17:AE17"/>
    <mergeCell ref="X37:Y37"/>
    <mergeCell ref="X14:Y14"/>
    <mergeCell ref="B19:J19"/>
    <mergeCell ref="AB36:AC36"/>
    <mergeCell ref="L67:U67"/>
    <mergeCell ref="C55:D55"/>
    <mergeCell ref="E55:F55"/>
    <mergeCell ref="Z33:AA33"/>
    <mergeCell ref="Z32:AA32"/>
    <mergeCell ref="X33:Y33"/>
    <mergeCell ref="X32:Y32"/>
    <mergeCell ref="AB31:AC31"/>
    <mergeCell ref="Z31:AA31"/>
    <mergeCell ref="I34:I43"/>
    <mergeCell ref="I31:I33"/>
    <mergeCell ref="AB33:AC33"/>
    <mergeCell ref="Z38:AA38"/>
    <mergeCell ref="Z37:AA37"/>
    <mergeCell ref="X35:Y35"/>
    <mergeCell ref="W54:AE54"/>
    <mergeCell ref="X53:AD53"/>
    <mergeCell ref="B46:J50"/>
    <mergeCell ref="E52:F52"/>
    <mergeCell ref="G53:H53"/>
    <mergeCell ref="C52:D52"/>
    <mergeCell ref="C72:D72"/>
    <mergeCell ref="L9:U9"/>
    <mergeCell ref="W9:AE9"/>
    <mergeCell ref="Z12:AA12"/>
    <mergeCell ref="AB12:AC12"/>
    <mergeCell ref="AD12:AD13"/>
    <mergeCell ref="M11:T15"/>
    <mergeCell ref="AD10:AD11"/>
    <mergeCell ref="C53:D53"/>
    <mergeCell ref="C71:D71"/>
    <mergeCell ref="C62:D63"/>
    <mergeCell ref="E62:F63"/>
    <mergeCell ref="B9:J9"/>
    <mergeCell ref="B44:J44"/>
    <mergeCell ref="C32:C36"/>
    <mergeCell ref="C37:C43"/>
    <mergeCell ref="M17:T20"/>
    <mergeCell ref="Z36:AA36"/>
    <mergeCell ref="Z35:AA35"/>
    <mergeCell ref="Z34:AA34"/>
    <mergeCell ref="X36:Y36"/>
    <mergeCell ref="B20:J29"/>
    <mergeCell ref="AB37:AC37"/>
    <mergeCell ref="X38:Y38"/>
    <mergeCell ref="AD81:AD87"/>
    <mergeCell ref="W79:AC82"/>
    <mergeCell ref="B65:I68"/>
    <mergeCell ref="W55:AE65"/>
    <mergeCell ref="AD79:AD80"/>
    <mergeCell ref="W67:AE77"/>
    <mergeCell ref="C56:D56"/>
    <mergeCell ref="E56:F56"/>
    <mergeCell ref="M84:T86"/>
    <mergeCell ref="I78:I79"/>
    <mergeCell ref="E60:F61"/>
    <mergeCell ref="G58:H59"/>
    <mergeCell ref="E58:F59"/>
    <mergeCell ref="G60:H61"/>
    <mergeCell ref="C60:D61"/>
    <mergeCell ref="G56:H56"/>
    <mergeCell ref="B78:H81"/>
    <mergeCell ref="G62:H63"/>
    <mergeCell ref="I70:I71"/>
    <mergeCell ref="I72:I76"/>
    <mergeCell ref="I81:I87"/>
    <mergeCell ref="G55:H55"/>
    <mergeCell ref="B77:J77"/>
    <mergeCell ref="C73:D73"/>
    <mergeCell ref="C57:D57"/>
    <mergeCell ref="C58:D59"/>
    <mergeCell ref="E57:F57"/>
    <mergeCell ref="G57:H57"/>
    <mergeCell ref="I53:I59"/>
    <mergeCell ref="I51:I52"/>
    <mergeCell ref="C54:D54"/>
    <mergeCell ref="G52:H52"/>
    <mergeCell ref="G54:H54"/>
    <mergeCell ref="E54:F54"/>
    <mergeCell ref="E53:F53"/>
  </mergeCells>
  <conditionalFormatting sqref="AA88">
    <cfRule type="iconSet" priority="72">
      <iconSet>
        <cfvo type="percent" val="0"/>
        <cfvo type="percent" val="33"/>
        <cfvo type="percent" val="67"/>
      </iconSet>
    </cfRule>
  </conditionalFormatting>
  <conditionalFormatting sqref="AA14 AC14 AC16 AA16">
    <cfRule type="cellIs" dxfId="8" priority="60" operator="lessThan">
      <formula>Z14</formula>
    </cfRule>
  </conditionalFormatting>
  <conditionalFormatting sqref="AB88:AC88">
    <cfRule type="iconSet" priority="74">
      <iconSet>
        <cfvo type="percent" val="0"/>
        <cfvo type="percent" val="33"/>
        <cfvo type="percent" val="67"/>
      </iconSet>
    </cfRule>
  </conditionalFormatting>
  <conditionalFormatting sqref="AC15 AA15">
    <cfRule type="cellIs" dxfId="7" priority="56" operator="lessThan">
      <formula>Z15</formula>
    </cfRule>
  </conditionalFormatting>
  <conditionalFormatting sqref="AD15">
    <cfRule type="iconSet" priority="57">
      <iconSet>
        <cfvo type="percent" val="0"/>
        <cfvo type="num" val="0"/>
        <cfvo type="num" val="0" gte="0"/>
      </iconSet>
    </cfRule>
  </conditionalFormatting>
  <conditionalFormatting sqref="H32">
    <cfRule type="iconSet" priority="49">
      <iconSet showValue="0">
        <cfvo type="percent" val="0"/>
        <cfvo type="num" val="0"/>
        <cfvo type="num" val="0" gte="0"/>
      </iconSet>
    </cfRule>
  </conditionalFormatting>
  <conditionalFormatting sqref="AC20:AC27">
    <cfRule type="expression" dxfId="6" priority="32">
      <formula>AB20&lt;AC20</formula>
    </cfRule>
  </conditionalFormatting>
  <conditionalFormatting sqref="AB32:AB38">
    <cfRule type="expression" dxfId="5" priority="30">
      <formula>AB32&gt;Z32</formula>
    </cfRule>
  </conditionalFormatting>
  <conditionalFormatting sqref="AD32:AD38">
    <cfRule type="iconSet" priority="27">
      <iconSet>
        <cfvo type="percent" val="0"/>
        <cfvo type="num" val="-14"/>
        <cfvo type="num" val="-9.9999999999999995E-7" gte="0"/>
      </iconSet>
    </cfRule>
  </conditionalFormatting>
  <conditionalFormatting sqref="Z32:Z37">
    <cfRule type="expression" dxfId="4" priority="26">
      <formula>Z32&gt;X32</formula>
    </cfRule>
  </conditionalFormatting>
  <conditionalFormatting sqref="Z38">
    <cfRule type="expression" dxfId="3" priority="25">
      <formula>Z38&gt;X38</formula>
    </cfRule>
  </conditionalFormatting>
  <conditionalFormatting sqref="I14">
    <cfRule type="cellIs" dxfId="2" priority="24" operator="lessThan">
      <formula>0</formula>
    </cfRule>
  </conditionalFormatting>
  <conditionalFormatting sqref="I17">
    <cfRule type="cellIs" dxfId="1" priority="23" operator="lessThan">
      <formula>0</formula>
    </cfRule>
  </conditionalFormatting>
  <conditionalFormatting sqref="H33 I31">
    <cfRule type="iconSet" priority="16">
      <iconSet showValue="0">
        <cfvo type="percent" val="0"/>
        <cfvo type="num" val="0"/>
        <cfvo type="num" val="0" gte="0"/>
      </iconSet>
    </cfRule>
  </conditionalFormatting>
  <conditionalFormatting sqref="H34">
    <cfRule type="iconSet" priority="15">
      <iconSet showValue="0">
        <cfvo type="percent" val="0"/>
        <cfvo type="num" val="0"/>
        <cfvo type="num" val="0" gte="0"/>
      </iconSet>
    </cfRule>
  </conditionalFormatting>
  <conditionalFormatting sqref="H35">
    <cfRule type="iconSet" priority="14">
      <iconSet showValue="0">
        <cfvo type="percent" val="0"/>
        <cfvo type="num" val="0"/>
        <cfvo type="num" val="0" gte="0"/>
      </iconSet>
    </cfRule>
  </conditionalFormatting>
  <conditionalFormatting sqref="H39:H41">
    <cfRule type="iconSet" priority="13">
      <iconSet>
        <cfvo type="percent" val="0"/>
        <cfvo type="num" val="0"/>
        <cfvo type="num" val="0" gte="0"/>
      </iconSet>
    </cfRule>
  </conditionalFormatting>
  <conditionalFormatting sqref="I51">
    <cfRule type="iconSet" priority="12">
      <iconSet showValue="0">
        <cfvo type="percent" val="0"/>
        <cfvo type="num" val="0"/>
        <cfvo type="num" val="0" gte="0"/>
      </iconSet>
    </cfRule>
  </conditionalFormatting>
  <conditionalFormatting sqref="I70">
    <cfRule type="iconSet" priority="11">
      <iconSet showValue="0">
        <cfvo type="percent" val="0"/>
        <cfvo type="num" val="0"/>
        <cfvo type="num" val="0" gte="0"/>
      </iconSet>
    </cfRule>
  </conditionalFormatting>
  <conditionalFormatting sqref="I78">
    <cfRule type="iconSet" priority="10">
      <iconSet showValue="0">
        <cfvo type="percent" val="0"/>
        <cfvo type="num" val="0"/>
        <cfvo type="num" val="0" gte="0"/>
      </iconSet>
    </cfRule>
  </conditionalFormatting>
  <conditionalFormatting sqref="AE132">
    <cfRule type="iconSet" priority="7">
      <iconSet showValue="0">
        <cfvo type="percent" val="0"/>
        <cfvo type="num" val="0"/>
        <cfvo type="num" val="0" gte="0"/>
      </iconSet>
    </cfRule>
  </conditionalFormatting>
  <conditionalFormatting sqref="AD10">
    <cfRule type="iconSet" priority="6">
      <iconSet showValue="0">
        <cfvo type="percent" val="0"/>
        <cfvo type="num" val="0"/>
        <cfvo type="num" val="0" gte="0"/>
      </iconSet>
    </cfRule>
  </conditionalFormatting>
  <conditionalFormatting sqref="AB32:AC38 AC20:AC27">
    <cfRule type="cellIs" dxfId="0" priority="5" operator="lessThan">
      <formula>$D$4</formula>
    </cfRule>
  </conditionalFormatting>
  <conditionalFormatting sqref="AD79">
    <cfRule type="iconSet" priority="4">
      <iconSet showValue="0">
        <cfvo type="percent" val="0"/>
        <cfvo type="num" val="0"/>
        <cfvo type="num" val="0" gte="0"/>
      </iconSet>
    </cfRule>
  </conditionalFormatting>
  <conditionalFormatting sqref="AD26:AD27">
    <cfRule type="iconSet" priority="3">
      <iconSet>
        <cfvo type="percent" val="0"/>
        <cfvo type="num" val="-14"/>
        <cfvo type="num" val="-1.0000000000000001E-5" gte="0"/>
      </iconSet>
    </cfRule>
  </conditionalFormatting>
  <printOptions horizontalCentered="1" verticalCentered="1"/>
  <pageMargins left="0.25" right="0.25" top="0.75" bottom="0.75" header="0.3" footer="0.3"/>
  <pageSetup paperSize="8" scale="54" orientation="landscape" r:id="rId1"/>
  <headerFooter>
    <oddHeader>&amp;L05007-TLK-P990000-SH-000060 Revision 3&amp;R&amp;D&amp;T</oddHeader>
    <oddFooter>&amp;A&amp;RPage &amp;P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iconSet" priority="154" id="{00000000-000E-0000-0500-000097000000}">
            <x14:iconSet custom="1">
              <x14:cfvo type="percent">
                <xm:f>0</xm:f>
              </x14:cfvo>
              <x14:cfvo type="num">
                <xm:f>-0.1</xm:f>
              </x14:cfvo>
              <x14:cfvo type="num" gte="0">
                <xm:f>-1E-4</xm:f>
              </x14:cfvo>
              <x14:cfIcon iconSet="3TrafficLights1" iconId="0"/>
              <x14:cfIcon iconSet="3TrafficLights1" iconId="1"/>
              <x14:cfIcon iconSet="3TrafficLights1" iconId="2"/>
            </x14:iconSet>
          </x14:cfRule>
          <xm:sqref>AD14 AD16</xm:sqref>
        </x14:conditionalFormatting>
        <x14:conditionalFormatting xmlns:xm="http://schemas.microsoft.com/office/excel/2006/main">
          <x14:cfRule type="iconSet" priority="159" id="{00000000-000E-0000-0500-000019000000}">
            <x14:iconSet custom="1">
              <x14:cfvo type="percent">
                <xm:f>0</xm:f>
              </x14:cfvo>
              <x14:cfvo type="num">
                <xm:f>-14</xm:f>
              </x14:cfvo>
              <x14:cfvo type="num" gte="0">
                <xm:f>-14</xm:f>
              </x14:cfvo>
              <x14:cfIcon iconSet="3TrafficLights1" iconId="0"/>
              <x14:cfIcon iconSet="NoIcons" iconId="0"/>
              <x14:cfIcon iconSet="3TrafficLights1" iconId="2"/>
            </x14:iconSet>
          </x14:cfRule>
          <xm:sqref>AD20:AD25</xm:sqref>
        </x14:conditionalFormatting>
        <x14:conditionalFormatting xmlns:xm="http://schemas.microsoft.com/office/excel/2006/main">
          <x14:cfRule type="iconSet" priority="160" id="{FBA57D96-F423-4308-9983-FF6A63178769}">
            <x14:iconSet custom="1">
              <x14:cfvo type="percent">
                <xm:f>0</xm:f>
              </x14:cfvo>
              <x14:cfvo type="num">
                <xm:f>-0.1</xm:f>
              </x14:cfvo>
              <x14:cfvo type="num" gte="0">
                <xm:f>-1E-4</xm:f>
              </x14:cfvo>
              <x14:cfIcon iconSet="3TrafficLights1" iconId="0"/>
              <x14:cfIcon iconSet="3TrafficLights1" iconId="1"/>
              <x14:cfIcon iconSet="3TrafficLights1" iconId="2"/>
            </x14:iconSet>
          </x14:cfRule>
          <xm:sqref>AD45 AD47:AD52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I. Monthly Report Statistics</vt:lpstr>
      <vt:lpstr>List</vt:lpstr>
      <vt:lpstr>II. Monthly Report Scheduling</vt:lpstr>
      <vt:lpstr>III. Sust. Scores</vt:lpstr>
      <vt:lpstr>Dashboard</vt:lpstr>
      <vt:lpstr>List!Concept_Design_Status</vt:lpstr>
      <vt:lpstr>Dashboard!Print_Area</vt:lpstr>
      <vt:lpstr>'I. Monthly Report Statistics'!Print_Area</vt:lpstr>
      <vt:lpstr>'II. Monthly Report Scheduling'!Print_Area</vt:lpstr>
      <vt:lpstr>'III. Sust. Scores'!Print_Area</vt:lpstr>
      <vt:lpstr>'I. Monthly Report Statistics'!Print_Titles</vt:lpstr>
      <vt:lpstr>'II. Monthly Report Scheduling'!Print_Titles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Osama Qarakish</dc:creator>
  <cp:lastModifiedBy>Qarakish, Osama</cp:lastModifiedBy>
  <cp:lastPrinted>2019-09-12T06:41:52Z</cp:lastPrinted>
  <dcterms:created xsi:type="dcterms:W3CDTF">2018-03-04T11:28:26Z</dcterms:created>
  <dcterms:modified xsi:type="dcterms:W3CDTF">2019-10-09T12:21:59Z</dcterms:modified>
</cp:coreProperties>
</file>